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<sst xmlns="http://schemas.openxmlformats.org/spreadsheetml/2006/main" count="870" uniqueCount="149">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</sst>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385298.06</v>
      </c>
      <c r="E6" s="40"/>
    </row>
    <row r="7" spans="2:5" ht="15">
      <c r="B7" s="8"/>
      <c r="C7" s="5" t="s">
        <v>6</v>
      </c>
      <c r="D7" s="39">
        <v>2313540.03</v>
      </c>
      <c r="E7" s="40"/>
    </row>
    <row r="8" spans="2:5" ht="15.75" thickBot="1">
      <c r="B8" s="9"/>
      <c r="C8" s="6" t="s">
        <v>7</v>
      </c>
      <c r="D8" s="41"/>
      <c r="E8" s="42">
        <v>2727069.74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1391305.45</v>
      </c>
      <c r="E18" s="45">
        <v>1307247.32</v>
      </c>
    </row>
    <row r="19" spans="2:5" ht="15">
      <c r="B19" s="13">
        <v>20102</v>
      </c>
      <c r="C19" s="54" t="s">
        <v>21</v>
      </c>
      <c r="D19" s="39">
        <v>25113.5</v>
      </c>
      <c r="E19" s="50">
        <v>25113.5</v>
      </c>
    </row>
    <row r="20" spans="2:5" ht="15">
      <c r="B20" s="13">
        <v>20103</v>
      </c>
      <c r="C20" s="54" t="s">
        <v>22</v>
      </c>
      <c r="D20" s="39">
        <v>58256.74</v>
      </c>
      <c r="E20" s="58">
        <v>80293.05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1474675.69</v>
      </c>
      <c r="E23" s="51">
        <f>E18+E19+E20+E21+E22</f>
        <v>1412653.87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1334684.85</v>
      </c>
      <c r="E25" s="45">
        <v>1333223.43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30402.97</v>
      </c>
      <c r="E29" s="50">
        <v>28968.08</v>
      </c>
    </row>
    <row r="30" spans="2:5" ht="15.75" thickBot="1">
      <c r="B30" s="16">
        <v>30000</v>
      </c>
      <c r="C30" s="15" t="s">
        <v>32</v>
      </c>
      <c r="D30" s="48">
        <f>D25+D26+D27+D28+D29</f>
        <v>1365087.82</v>
      </c>
      <c r="E30" s="51">
        <f>E25+E26+E27+E28+E29</f>
        <v>1362191.51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296017.79</v>
      </c>
      <c r="E33" s="58">
        <v>874224.8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296017.79</v>
      </c>
      <c r="E37" s="51">
        <f>E32+E33+E34+E35+E36</f>
        <v>874224.8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90000</v>
      </c>
      <c r="E47" s="45">
        <v>90000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90000</v>
      </c>
      <c r="E49" s="51">
        <f>E45+E46+E47+E48</f>
        <v>90000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337942.04</v>
      </c>
      <c r="E54" s="45">
        <v>336682.18</v>
      </c>
    </row>
    <row r="55" spans="2:5" ht="15">
      <c r="B55" s="13">
        <v>90200</v>
      </c>
      <c r="C55" s="54" t="s">
        <v>62</v>
      </c>
      <c r="D55" s="60">
        <v>5050.35</v>
      </c>
      <c r="E55" s="61">
        <v>5223.21</v>
      </c>
    </row>
    <row r="56" spans="2:5" ht="15.75" thickBot="1">
      <c r="B56" s="16">
        <v>90000</v>
      </c>
      <c r="C56" s="15" t="s">
        <v>63</v>
      </c>
      <c r="D56" s="48">
        <f>D54+D55</f>
        <v>342992.38999999996</v>
      </c>
      <c r="E56" s="51">
        <f>E54+E55</f>
        <v>341905.39</v>
      </c>
    </row>
    <row r="57" spans="2:5" ht="16.5" thickBot="1" thickTop="1">
      <c r="B57" s="110" t="s">
        <v>64</v>
      </c>
      <c r="C57" s="111"/>
      <c r="D57" s="52">
        <f>D16+D23+D30+D37+D43+D49+D52+D56</f>
        <v>3568773.69</v>
      </c>
      <c r="E57" s="55">
        <f>E16+E23+E30+E37+E43+E49+E52+E56</f>
        <v>4080975.57</v>
      </c>
    </row>
    <row r="58" spans="2:5" ht="16.5" thickBot="1" thickTop="1">
      <c r="B58" s="110" t="s">
        <v>65</v>
      </c>
      <c r="C58" s="111"/>
      <c r="D58" s="52">
        <f>D57+D5+D6+D7+D8</f>
        <v>6267611.779999999</v>
      </c>
      <c r="E58" s="55">
        <f>E57+E5+E6+E7+E8</f>
        <v>6808045.3100000005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IF((Spese_Rendiconto_2020!BV53+Spese_Rendiconto_2020!BW53-Entrate_Rendiconto_2020!D58)&gt;0,Spese_Rendiconto_2020!BV53+Spese_Rendiconto_2020!BW53-Entrate_Rendiconto_2020!D58,0)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451784.91</v>
      </c>
      <c r="E10" s="88">
        <v>0</v>
      </c>
      <c r="F10" s="89">
        <v>456669.52</v>
      </c>
      <c r="G10" s="87"/>
      <c r="H10" s="88"/>
      <c r="I10" s="89"/>
      <c r="J10" s="96"/>
      <c r="K10" s="88"/>
      <c r="L10" s="100"/>
      <c r="M10" s="90"/>
      <c r="N10" s="88"/>
      <c r="O10" s="89"/>
      <c r="P10" s="90">
        <v>42541.02</v>
      </c>
      <c r="Q10" s="88">
        <v>0</v>
      </c>
      <c r="R10" s="89">
        <v>44057.01</v>
      </c>
      <c r="S10" s="90"/>
      <c r="T10" s="88"/>
      <c r="U10" s="89"/>
      <c r="V10" s="90">
        <v>0</v>
      </c>
      <c r="W10" s="88">
        <v>0</v>
      </c>
      <c r="X10" s="89">
        <v>0</v>
      </c>
      <c r="Y10" s="90"/>
      <c r="Z10" s="88"/>
      <c r="AA10" s="89"/>
      <c r="AB10" s="90">
        <v>14747.19</v>
      </c>
      <c r="AC10" s="88">
        <v>0</v>
      </c>
      <c r="AD10" s="89">
        <v>14747.19</v>
      </c>
      <c r="AE10" s="90">
        <v>11567.65</v>
      </c>
      <c r="AF10" s="88">
        <v>0</v>
      </c>
      <c r="AG10" s="89">
        <v>9254.18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>
        <v>3914.37</v>
      </c>
      <c r="AU10" s="88">
        <v>0</v>
      </c>
      <c r="AV10" s="89">
        <v>3914.37</v>
      </c>
      <c r="AW10" s="90">
        <v>0</v>
      </c>
      <c r="AX10" s="88">
        <v>0</v>
      </c>
      <c r="AY10" s="89">
        <v>0</v>
      </c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524555.14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528642.27</v>
      </c>
    </row>
    <row r="11" spans="2:76" ht="15">
      <c r="B11" s="13">
        <v>102</v>
      </c>
      <c r="C11" s="25" t="s">
        <v>92</v>
      </c>
      <c r="D11" s="87">
        <v>30541.9</v>
      </c>
      <c r="E11" s="88">
        <v>0</v>
      </c>
      <c r="F11" s="89">
        <v>30541.9</v>
      </c>
      <c r="G11" s="87"/>
      <c r="H11" s="88"/>
      <c r="I11" s="89"/>
      <c r="J11" s="96"/>
      <c r="K11" s="88"/>
      <c r="L11" s="100"/>
      <c r="M11" s="90"/>
      <c r="N11" s="88"/>
      <c r="O11" s="89"/>
      <c r="P11" s="90">
        <v>4950.47</v>
      </c>
      <c r="Q11" s="88">
        <v>0</v>
      </c>
      <c r="R11" s="89">
        <v>5232.43</v>
      </c>
      <c r="S11" s="90"/>
      <c r="T11" s="88"/>
      <c r="U11" s="89"/>
      <c r="V11" s="90">
        <v>0</v>
      </c>
      <c r="W11" s="88">
        <v>0</v>
      </c>
      <c r="X11" s="89">
        <v>0</v>
      </c>
      <c r="Y11" s="90"/>
      <c r="Z11" s="88"/>
      <c r="AA11" s="89"/>
      <c r="AB11" s="90">
        <v>734.49</v>
      </c>
      <c r="AC11" s="88">
        <v>0</v>
      </c>
      <c r="AD11" s="89">
        <v>734.49</v>
      </c>
      <c r="AE11" s="90">
        <v>613.79</v>
      </c>
      <c r="AF11" s="88">
        <v>0</v>
      </c>
      <c r="AG11" s="89">
        <v>613.79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11450</v>
      </c>
      <c r="AX11" s="88">
        <v>0</v>
      </c>
      <c r="AY11" s="89">
        <v>11450</v>
      </c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48290.65</v>
      </c>
      <c r="BW11" s="76">
        <f t="shared" si="1"/>
        <v>0</v>
      </c>
      <c r="BX11" s="78">
        <f t="shared" si="2"/>
        <v>48572.61</v>
      </c>
    </row>
    <row r="12" spans="2:76" ht="15">
      <c r="B12" s="13">
        <v>103</v>
      </c>
      <c r="C12" s="25" t="s">
        <v>93</v>
      </c>
      <c r="D12" s="87">
        <v>227701.73</v>
      </c>
      <c r="E12" s="88">
        <v>22205.62</v>
      </c>
      <c r="F12" s="89">
        <v>318445.19</v>
      </c>
      <c r="G12" s="87"/>
      <c r="H12" s="88"/>
      <c r="I12" s="89"/>
      <c r="J12" s="96"/>
      <c r="K12" s="88"/>
      <c r="L12" s="100"/>
      <c r="M12" s="90">
        <v>208629.81</v>
      </c>
      <c r="N12" s="88">
        <v>0</v>
      </c>
      <c r="O12" s="89">
        <v>191755.74</v>
      </c>
      <c r="P12" s="90">
        <v>133250.24</v>
      </c>
      <c r="Q12" s="88">
        <v>10600</v>
      </c>
      <c r="R12" s="89">
        <v>149832.06</v>
      </c>
      <c r="S12" s="90">
        <v>2610</v>
      </c>
      <c r="T12" s="88">
        <v>0</v>
      </c>
      <c r="U12" s="89">
        <v>0</v>
      </c>
      <c r="V12" s="90">
        <v>55076.18</v>
      </c>
      <c r="W12" s="88">
        <v>12000</v>
      </c>
      <c r="X12" s="89">
        <v>57631.42</v>
      </c>
      <c r="Y12" s="90"/>
      <c r="Z12" s="88"/>
      <c r="AA12" s="89"/>
      <c r="AB12" s="90">
        <v>0</v>
      </c>
      <c r="AC12" s="88">
        <v>0</v>
      </c>
      <c r="AD12" s="89">
        <v>0</v>
      </c>
      <c r="AE12" s="90">
        <v>23718.85</v>
      </c>
      <c r="AF12" s="88">
        <v>112281.15</v>
      </c>
      <c r="AG12" s="89">
        <v>12800</v>
      </c>
      <c r="AH12" s="90">
        <v>8448.52</v>
      </c>
      <c r="AI12" s="88">
        <v>0</v>
      </c>
      <c r="AJ12" s="89">
        <v>8451.68</v>
      </c>
      <c r="AK12" s="90"/>
      <c r="AL12" s="88"/>
      <c r="AM12" s="89"/>
      <c r="AN12" s="90"/>
      <c r="AO12" s="88"/>
      <c r="AP12" s="89"/>
      <c r="AQ12" s="90">
        <v>73289.23</v>
      </c>
      <c r="AR12" s="88">
        <v>0</v>
      </c>
      <c r="AS12" s="89">
        <v>75587.39</v>
      </c>
      <c r="AT12" s="90"/>
      <c r="AU12" s="88"/>
      <c r="AV12" s="89"/>
      <c r="AW12" s="90">
        <v>66.97</v>
      </c>
      <c r="AX12" s="88">
        <v>0</v>
      </c>
      <c r="AY12" s="89">
        <v>66.97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732791.53</v>
      </c>
      <c r="BW12" s="76">
        <f t="shared" si="1"/>
        <v>157086.77</v>
      </c>
      <c r="BX12" s="78">
        <f t="shared" si="2"/>
        <v>814570.4500000001</v>
      </c>
    </row>
    <row r="13" spans="2:76" ht="15">
      <c r="B13" s="13">
        <v>104</v>
      </c>
      <c r="C13" s="25" t="s">
        <v>19</v>
      </c>
      <c r="D13" s="87">
        <v>1465.89</v>
      </c>
      <c r="E13" s="88">
        <v>0</v>
      </c>
      <c r="F13" s="89">
        <v>1769.01</v>
      </c>
      <c r="G13" s="87"/>
      <c r="H13" s="88"/>
      <c r="I13" s="89"/>
      <c r="J13" s="96"/>
      <c r="K13" s="88"/>
      <c r="L13" s="100"/>
      <c r="M13" s="90">
        <v>44134.5</v>
      </c>
      <c r="N13" s="88">
        <v>0</v>
      </c>
      <c r="O13" s="89">
        <v>29266.5</v>
      </c>
      <c r="P13" s="90">
        <v>5500</v>
      </c>
      <c r="Q13" s="88">
        <v>0</v>
      </c>
      <c r="R13" s="89">
        <v>15000</v>
      </c>
      <c r="S13" s="90">
        <v>72129.01</v>
      </c>
      <c r="T13" s="88">
        <v>0</v>
      </c>
      <c r="U13" s="89">
        <v>71163.34</v>
      </c>
      <c r="V13" s="90">
        <v>7192</v>
      </c>
      <c r="W13" s="88">
        <v>0</v>
      </c>
      <c r="X13" s="89">
        <v>14556.87</v>
      </c>
      <c r="Y13" s="90"/>
      <c r="Z13" s="88"/>
      <c r="AA13" s="89"/>
      <c r="AB13" s="90">
        <v>370404.88</v>
      </c>
      <c r="AC13" s="88">
        <v>0</v>
      </c>
      <c r="AD13" s="89">
        <v>389915.81</v>
      </c>
      <c r="AE13" s="90"/>
      <c r="AF13" s="88"/>
      <c r="AG13" s="89"/>
      <c r="AH13" s="90">
        <v>15000</v>
      </c>
      <c r="AI13" s="88">
        <v>0</v>
      </c>
      <c r="AJ13" s="89">
        <v>13000</v>
      </c>
      <c r="AK13" s="90">
        <v>18438</v>
      </c>
      <c r="AL13" s="88">
        <v>0</v>
      </c>
      <c r="AM13" s="89">
        <v>4974.55</v>
      </c>
      <c r="AN13" s="90"/>
      <c r="AO13" s="88"/>
      <c r="AP13" s="89"/>
      <c r="AQ13" s="90">
        <v>5250</v>
      </c>
      <c r="AR13" s="88">
        <v>0</v>
      </c>
      <c r="AS13" s="89">
        <v>5250</v>
      </c>
      <c r="AT13" s="90"/>
      <c r="AU13" s="88"/>
      <c r="AV13" s="89"/>
      <c r="AW13" s="96">
        <v>44000</v>
      </c>
      <c r="AX13" s="88">
        <v>0</v>
      </c>
      <c r="AY13" s="100">
        <v>65000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583514.28</v>
      </c>
      <c r="BW13" s="76">
        <f t="shared" si="1"/>
        <v>0</v>
      </c>
      <c r="BX13" s="78">
        <f t="shared" si="2"/>
        <v>609896.0800000001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67374.87</v>
      </c>
      <c r="BM16" s="88">
        <v>0</v>
      </c>
      <c r="BN16" s="89">
        <v>66833.17</v>
      </c>
      <c r="BO16" s="90"/>
      <c r="BP16" s="88"/>
      <c r="BQ16" s="89"/>
      <c r="BR16" s="96"/>
      <c r="BS16" s="88"/>
      <c r="BT16" s="100"/>
      <c r="BU16" s="75"/>
      <c r="BV16" s="84">
        <f t="shared" si="0"/>
        <v>67374.87</v>
      </c>
      <c r="BW16" s="76">
        <f t="shared" si="1"/>
        <v>0</v>
      </c>
      <c r="BX16" s="78">
        <f t="shared" si="2"/>
        <v>66833.17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4434.39</v>
      </c>
      <c r="E18" s="88">
        <v>0</v>
      </c>
      <c r="F18" s="89">
        <v>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4434.39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40421.19</v>
      </c>
      <c r="E19" s="88">
        <v>0</v>
      </c>
      <c r="F19" s="89">
        <v>50116.75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40421.19</v>
      </c>
      <c r="BW19" s="76">
        <f t="shared" si="1"/>
        <v>0</v>
      </c>
      <c r="BX19" s="78">
        <f t="shared" si="2"/>
        <v>50116.75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756350.01</v>
      </c>
      <c r="E20" s="77">
        <f t="shared" si="3"/>
        <v>22205.62</v>
      </c>
      <c r="F20" s="78">
        <f t="shared" si="3"/>
        <v>857542.3700000001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252764.31</v>
      </c>
      <c r="N20" s="77">
        <f t="shared" si="3"/>
        <v>0</v>
      </c>
      <c r="O20" s="76">
        <f t="shared" si="3"/>
        <v>221022.24</v>
      </c>
      <c r="P20" s="97">
        <f t="shared" si="3"/>
        <v>186241.72999999998</v>
      </c>
      <c r="Q20" s="77">
        <f t="shared" si="3"/>
        <v>10600</v>
      </c>
      <c r="R20" s="76">
        <f t="shared" si="3"/>
        <v>214121.5</v>
      </c>
      <c r="S20" s="97">
        <f t="shared" si="3"/>
        <v>74739.01</v>
      </c>
      <c r="T20" s="77">
        <f t="shared" si="3"/>
        <v>0</v>
      </c>
      <c r="U20" s="76">
        <f t="shared" si="3"/>
        <v>71163.34</v>
      </c>
      <c r="V20" s="97">
        <f t="shared" si="3"/>
        <v>62268.18</v>
      </c>
      <c r="W20" s="77">
        <f t="shared" si="3"/>
        <v>12000</v>
      </c>
      <c r="X20" s="76">
        <f t="shared" si="3"/>
        <v>72188.29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385886.56</v>
      </c>
      <c r="AC20" s="77">
        <f t="shared" si="3"/>
        <v>0</v>
      </c>
      <c r="AD20" s="76">
        <f t="shared" si="3"/>
        <v>405397.49</v>
      </c>
      <c r="AE20" s="97">
        <f t="shared" si="3"/>
        <v>35900.28999999999</v>
      </c>
      <c r="AF20" s="77">
        <f t="shared" si="3"/>
        <v>112281.15</v>
      </c>
      <c r="AG20" s="76">
        <f t="shared" si="3"/>
        <v>22667.97</v>
      </c>
      <c r="AH20" s="97">
        <f t="shared" si="3"/>
        <v>23448.52</v>
      </c>
      <c r="AI20" s="77">
        <f t="shared" si="3"/>
        <v>0</v>
      </c>
      <c r="AJ20" s="76">
        <f t="shared" si="3"/>
        <v>21451.68</v>
      </c>
      <c r="AK20" s="97">
        <f t="shared" si="3"/>
        <v>18438</v>
      </c>
      <c r="AL20" s="77">
        <f t="shared" si="3"/>
        <v>0</v>
      </c>
      <c r="AM20" s="76">
        <f t="shared" si="3"/>
        <v>4974.55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78539.23</v>
      </c>
      <c r="AR20" s="77">
        <f t="shared" si="3"/>
        <v>0</v>
      </c>
      <c r="AS20" s="76">
        <f t="shared" si="3"/>
        <v>80837.39</v>
      </c>
      <c r="AT20" s="97">
        <f t="shared" si="3"/>
        <v>3914.37</v>
      </c>
      <c r="AU20" s="77">
        <f t="shared" si="3"/>
        <v>0</v>
      </c>
      <c r="AV20" s="76">
        <f t="shared" si="3"/>
        <v>3914.37</v>
      </c>
      <c r="AW20" s="97">
        <f t="shared" si="3"/>
        <v>55516.97</v>
      </c>
      <c r="AX20" s="77">
        <f t="shared" si="3"/>
        <v>0</v>
      </c>
      <c r="AY20" s="76">
        <f t="shared" si="3"/>
        <v>76516.97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67374.87</v>
      </c>
      <c r="BM20" s="77">
        <f t="shared" si="3"/>
        <v>0</v>
      </c>
      <c r="BN20" s="76">
        <f t="shared" si="3"/>
        <v>66833.17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2001382.05</v>
      </c>
      <c r="BW20" s="76">
        <f>BW10+BW11+BW12+BW13+BW14+BW15+BW16+BW17+BW18+BW19</f>
        <v>157086.77</v>
      </c>
      <c r="BX20" s="94">
        <f>BX10+BX11+BX12+BX13+BX14+BX15+BX16+BX17+BX18+BX19</f>
        <v>2118631.33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41626.51</v>
      </c>
      <c r="E24" s="88">
        <v>0</v>
      </c>
      <c r="F24" s="89">
        <v>43022.71</v>
      </c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>
        <v>0</v>
      </c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>
        <v>0</v>
      </c>
      <c r="AF24" s="88">
        <v>0</v>
      </c>
      <c r="AG24" s="100">
        <v>35999.99</v>
      </c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41626.51</v>
      </c>
      <c r="BW24" s="76">
        <f t="shared" si="4"/>
        <v>0</v>
      </c>
      <c r="BX24" s="78">
        <f t="shared" si="4"/>
        <v>79022.7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>
        <v>0</v>
      </c>
      <c r="AX26" s="88">
        <v>0</v>
      </c>
      <c r="AY26" s="100">
        <v>15333.87</v>
      </c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15333.87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1516.75</v>
      </c>
      <c r="T27" s="88">
        <v>68673.31</v>
      </c>
      <c r="U27" s="100">
        <v>0</v>
      </c>
      <c r="V27" s="96">
        <v>109136.63</v>
      </c>
      <c r="W27" s="88">
        <v>384043.3</v>
      </c>
      <c r="X27" s="100">
        <v>154411.56</v>
      </c>
      <c r="Y27" s="96"/>
      <c r="Z27" s="88"/>
      <c r="AA27" s="100"/>
      <c r="AB27" s="96">
        <v>664779.97</v>
      </c>
      <c r="AC27" s="88">
        <v>555050.42</v>
      </c>
      <c r="AD27" s="100">
        <v>621249.92</v>
      </c>
      <c r="AE27" s="96"/>
      <c r="AF27" s="88"/>
      <c r="AG27" s="100"/>
      <c r="AH27" s="96"/>
      <c r="AI27" s="88"/>
      <c r="AJ27" s="100"/>
      <c r="AK27" s="96">
        <v>0</v>
      </c>
      <c r="AL27" s="88">
        <v>0</v>
      </c>
      <c r="AM27" s="100">
        <v>0</v>
      </c>
      <c r="AN27" s="96"/>
      <c r="AO27" s="88"/>
      <c r="AP27" s="100"/>
      <c r="AQ27" s="96"/>
      <c r="AR27" s="88"/>
      <c r="AS27" s="100"/>
      <c r="AT27" s="96"/>
      <c r="AU27" s="88"/>
      <c r="AV27" s="100"/>
      <c r="AW27" s="96">
        <v>0</v>
      </c>
      <c r="AX27" s="88">
        <v>0</v>
      </c>
      <c r="AY27" s="100">
        <v>0</v>
      </c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775433.35</v>
      </c>
      <c r="BW27" s="76">
        <f t="shared" si="4"/>
        <v>1007767.03</v>
      </c>
      <c r="BX27" s="78">
        <f t="shared" si="4"/>
        <v>775661.48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41626.51</v>
      </c>
      <c r="E28" s="77">
        <f t="shared" si="5"/>
        <v>0</v>
      </c>
      <c r="F28" s="78">
        <f t="shared" si="5"/>
        <v>43022.71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1516.75</v>
      </c>
      <c r="T28" s="77">
        <f t="shared" si="5"/>
        <v>68673.31</v>
      </c>
      <c r="U28" s="76">
        <f t="shared" si="5"/>
        <v>0</v>
      </c>
      <c r="V28" s="97">
        <f t="shared" si="5"/>
        <v>109136.63</v>
      </c>
      <c r="W28" s="77">
        <f t="shared" si="5"/>
        <v>384043.3</v>
      </c>
      <c r="X28" s="76">
        <f t="shared" si="5"/>
        <v>154411.56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664779.97</v>
      </c>
      <c r="AC28" s="77">
        <f t="shared" si="5"/>
        <v>555050.42</v>
      </c>
      <c r="AD28" s="76">
        <f t="shared" si="5"/>
        <v>621249.92</v>
      </c>
      <c r="AE28" s="97">
        <f t="shared" si="5"/>
        <v>0</v>
      </c>
      <c r="AF28" s="77">
        <f t="shared" si="5"/>
        <v>0</v>
      </c>
      <c r="AG28" s="76">
        <f t="shared" si="5"/>
        <v>35999.99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15333.87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817059.86</v>
      </c>
      <c r="BW28" s="76">
        <f>BW23+BW24+BW25+BW26+BW27</f>
        <v>1007767.03</v>
      </c>
      <c r="BX28" s="94">
        <f>BX23+BX24+BX25+BX26+BX27</f>
        <v>870018.0499999999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199980.19</v>
      </c>
      <c r="BM40" s="88">
        <v>0</v>
      </c>
      <c r="BN40" s="100">
        <v>197988.47</v>
      </c>
      <c r="BO40" s="96"/>
      <c r="BP40" s="88"/>
      <c r="BQ40" s="100"/>
      <c r="BR40" s="96"/>
      <c r="BS40" s="88"/>
      <c r="BT40" s="100"/>
      <c r="BU40" s="75"/>
      <c r="BV40" s="84">
        <f t="shared" si="10"/>
        <v>199980.19</v>
      </c>
      <c r="BW40" s="76">
        <f t="shared" si="10"/>
        <v>0</v>
      </c>
      <c r="BX40" s="78">
        <f t="shared" si="10"/>
        <v>197988.47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199980.19</v>
      </c>
      <c r="BM42" s="77">
        <f t="shared" si="12"/>
        <v>0</v>
      </c>
      <c r="BN42" s="76">
        <f t="shared" si="12"/>
        <v>197988.47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199980.19</v>
      </c>
      <c r="BW42" s="76">
        <f>BW38+BW39+BW40+BW41</f>
        <v>0</v>
      </c>
      <c r="BX42" s="94">
        <f>BX38+BX39+BX40+BX41</f>
        <v>197988.47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337942.04</v>
      </c>
      <c r="BS49" s="88">
        <v>0</v>
      </c>
      <c r="BT49" s="100">
        <v>319536.23</v>
      </c>
      <c r="BU49" s="75"/>
      <c r="BV49" s="84">
        <f aca="true" t="shared" si="15" ref="BV49:BX50">D49+G49+J49+M49+P49+S49+V49+Y49+AB49+AE49+AH49+AK49+AN49+AQ49+AT49+AW49+AZ49+BC49+BF49+BI49+BL49+BO49+BR49</f>
        <v>337942.04</v>
      </c>
      <c r="BW49" s="76">
        <f t="shared" si="15"/>
        <v>0</v>
      </c>
      <c r="BX49" s="78">
        <f t="shared" si="15"/>
        <v>319536.23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5050.35</v>
      </c>
      <c r="BS50" s="88">
        <v>0</v>
      </c>
      <c r="BT50" s="100">
        <v>5055.35</v>
      </c>
      <c r="BU50" s="75"/>
      <c r="BV50" s="84">
        <f t="shared" si="15"/>
        <v>5050.35</v>
      </c>
      <c r="BW50" s="76">
        <f t="shared" si="15"/>
        <v>0</v>
      </c>
      <c r="BX50" s="78">
        <f t="shared" si="15"/>
        <v>5055.35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342992.38999999996</v>
      </c>
      <c r="BS51" s="77">
        <f>BS49+BS50</f>
        <v>0</v>
      </c>
      <c r="BT51" s="76">
        <f>BT49+BT50</f>
        <v>324591.57999999996</v>
      </c>
      <c r="BU51" s="84"/>
      <c r="BV51" s="84">
        <f>BV49+BV50</f>
        <v>342992.38999999996</v>
      </c>
      <c r="BW51" s="76">
        <f>BW49+BW50</f>
        <v>0</v>
      </c>
      <c r="BX51" s="94">
        <f>BX49+BX50</f>
        <v>324591.57999999996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797976.52</v>
      </c>
      <c r="E53" s="85">
        <f t="shared" si="18"/>
        <v>22205.62</v>
      </c>
      <c r="F53" s="85">
        <f t="shared" si="18"/>
        <v>900565.0800000001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252764.31</v>
      </c>
      <c r="N53" s="85">
        <f t="shared" si="18"/>
        <v>0</v>
      </c>
      <c r="O53" s="85">
        <f t="shared" si="18"/>
        <v>221022.24</v>
      </c>
      <c r="P53" s="85">
        <f t="shared" si="18"/>
        <v>186241.72999999998</v>
      </c>
      <c r="Q53" s="85">
        <f t="shared" si="18"/>
        <v>10600</v>
      </c>
      <c r="R53" s="85">
        <f t="shared" si="18"/>
        <v>214121.5</v>
      </c>
      <c r="S53" s="85">
        <f t="shared" si="18"/>
        <v>76255.76</v>
      </c>
      <c r="T53" s="85">
        <f t="shared" si="18"/>
        <v>68673.31</v>
      </c>
      <c r="U53" s="85">
        <f t="shared" si="18"/>
        <v>71163.34</v>
      </c>
      <c r="V53" s="85">
        <f t="shared" si="18"/>
        <v>171404.81</v>
      </c>
      <c r="W53" s="85">
        <f t="shared" si="18"/>
        <v>396043.3</v>
      </c>
      <c r="X53" s="85">
        <f t="shared" si="18"/>
        <v>226599.84999999998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1050666.53</v>
      </c>
      <c r="AC53" s="85">
        <f t="shared" si="18"/>
        <v>555050.42</v>
      </c>
      <c r="AD53" s="85">
        <f t="shared" si="18"/>
        <v>1026647.41</v>
      </c>
      <c r="AE53" s="85">
        <f t="shared" si="18"/>
        <v>35900.28999999999</v>
      </c>
      <c r="AF53" s="85">
        <f t="shared" si="18"/>
        <v>112281.15</v>
      </c>
      <c r="AG53" s="85">
        <f t="shared" si="18"/>
        <v>58667.96</v>
      </c>
      <c r="AH53" s="85">
        <f t="shared" si="18"/>
        <v>23448.52</v>
      </c>
      <c r="AI53" s="85">
        <f t="shared" si="18"/>
        <v>0</v>
      </c>
      <c r="AJ53" s="85">
        <f aca="true" t="shared" si="19" ref="AJ53:BT53">AJ20+AJ28+AJ35+AJ42+AJ46+AJ51</f>
        <v>21451.68</v>
      </c>
      <c r="AK53" s="85">
        <f t="shared" si="19"/>
        <v>18438</v>
      </c>
      <c r="AL53" s="85">
        <f t="shared" si="19"/>
        <v>0</v>
      </c>
      <c r="AM53" s="85">
        <f t="shared" si="19"/>
        <v>4974.55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78539.23</v>
      </c>
      <c r="AR53" s="85">
        <f t="shared" si="19"/>
        <v>0</v>
      </c>
      <c r="AS53" s="85">
        <f t="shared" si="19"/>
        <v>80837.39</v>
      </c>
      <c r="AT53" s="85">
        <f t="shared" si="19"/>
        <v>3914.37</v>
      </c>
      <c r="AU53" s="85">
        <f t="shared" si="19"/>
        <v>0</v>
      </c>
      <c r="AV53" s="85">
        <f t="shared" si="19"/>
        <v>3914.37</v>
      </c>
      <c r="AW53" s="85">
        <f t="shared" si="19"/>
        <v>55516.97</v>
      </c>
      <c r="AX53" s="85">
        <f t="shared" si="19"/>
        <v>0</v>
      </c>
      <c r="AY53" s="85">
        <f t="shared" si="19"/>
        <v>91850.84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267355.06</v>
      </c>
      <c r="BM53" s="85">
        <f t="shared" si="19"/>
        <v>0</v>
      </c>
      <c r="BN53" s="85">
        <f t="shared" si="19"/>
        <v>264821.64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342992.38999999996</v>
      </c>
      <c r="BS53" s="85">
        <f t="shared" si="19"/>
        <v>0</v>
      </c>
      <c r="BT53" s="85">
        <f t="shared" si="19"/>
        <v>324591.57999999996</v>
      </c>
      <c r="BU53" s="85">
        <f>BU8</f>
        <v>0</v>
      </c>
      <c r="BV53" s="101">
        <f>BV8+BV20+BV28+BV35+BV42+BV46+BV51</f>
        <v>3361414.49</v>
      </c>
      <c r="BW53" s="86">
        <f>BW20+BW28+BW35+BW42+BW46+BW51</f>
        <v>1164853.8</v>
      </c>
      <c r="BX53" s="86">
        <f>BX20+BX28+BX35+BX42+BX46+BX51</f>
        <v>3511229.43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IF((Spese_Rendiconto_2020!BV53+Spese_Rendiconto_2020!BW53-Entrate_Rendiconto_2020!D58)&lt;0,Entrate_Rendiconto_2020!D58-Spese_Rendiconto_2020!BV53-Spese_Rendiconto_2020!BW53,0)</f>
        <v>1741343.489999999</v>
      </c>
      <c r="BW54" s="92"/>
      <c r="BX54" s="93">
        <f>IF((Spese_Rendiconto_2020!BX53-Entrate_Rendiconto_2020!E58)&lt;0,Entrate_Rendiconto_2020!E58-Spese_Rendiconto_2020!BX53,0)</f>
        <v>3296815.8800000004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2021-06-15T10:04:37Z</dcterms:modified>
  <cp:category/>
  <cp:version/>
  <cp:contentType/>
  <cp:contentStatus/>
</cp:coreProperties>
</file>