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0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0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'Entrate_Rendiconto_2020'!$B$1:$E$59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'Spese_Rendiconto_2020'!$B$1:$BX$54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'Spese_Rendiconto_2020'!$B:$C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<sst xmlns="http://schemas.openxmlformats.org/spreadsheetml/2006/main" count="870" uniqueCount="149">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</sst>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452139.99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345000</v>
      </c>
      <c r="E7" s="40"/>
    </row>
    <row r="8" spans="2:5" ht="15.75" thickBot="1">
      <c r="B8" s="9"/>
      <c r="C8" s="6" t="s">
        <v>7</v>
      </c>
      <c r="D8" s="41"/>
      <c r="E8" s="42">
        <v>1702030.49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524742</v>
      </c>
      <c r="E18" s="45">
        <v>507058.0000000001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524742</v>
      </c>
      <c r="E23" s="51">
        <f>E18+E19+E20+E21+E22</f>
        <v>507058.0000000001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0</v>
      </c>
      <c r="E25" s="45">
        <v>0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0.01</v>
      </c>
      <c r="E27" s="45">
        <v>0.01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4993.97</v>
      </c>
      <c r="E29" s="50">
        <v>4993.97</v>
      </c>
    </row>
    <row r="30" spans="2:5" ht="15.75" thickBot="1">
      <c r="B30" s="16">
        <v>30000</v>
      </c>
      <c r="C30" s="15" t="s">
        <v>32</v>
      </c>
      <c r="D30" s="48">
        <f>D25+D26+D27+D28+D29</f>
        <v>4993.9800000000005</v>
      </c>
      <c r="E30" s="51">
        <f>E25+E26+E27+E28+E29</f>
        <v>4993.9800000000005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37774.63</v>
      </c>
      <c r="E54" s="45">
        <v>28553.079999999998</v>
      </c>
    </row>
    <row r="55" spans="2:5" ht="15">
      <c r="B55" s="13">
        <v>90200</v>
      </c>
      <c r="C55" s="54" t="s">
        <v>62</v>
      </c>
      <c r="D55" s="61">
        <v>7399.42</v>
      </c>
      <c r="E55" s="62">
        <v>6662.8</v>
      </c>
    </row>
    <row r="56" spans="2:5" ht="15.75" thickBot="1">
      <c r="B56" s="16">
        <v>90000</v>
      </c>
      <c r="C56" s="15" t="s">
        <v>63</v>
      </c>
      <c r="D56" s="48">
        <f>D54+D55</f>
        <v>45174.049999999996</v>
      </c>
      <c r="E56" s="51">
        <f>E54+E55</f>
        <v>35215.88</v>
      </c>
    </row>
    <row r="57" spans="2:5" ht="16.5" thickBot="1" thickTop="1">
      <c r="B57" s="109" t="s">
        <v>64</v>
      </c>
      <c r="C57" s="110"/>
      <c r="D57" s="52">
        <f>D16+D23+D30+D37+D43+D49+D52+D56</f>
        <v>574910.03</v>
      </c>
      <c r="E57" s="55">
        <f>E16+E23+E30+E37+E43+E49+E52+E56</f>
        <v>547267.8600000001</v>
      </c>
    </row>
    <row r="58" spans="2:5" ht="16.5" thickBot="1" thickTop="1">
      <c r="B58" s="109" t="s">
        <v>65</v>
      </c>
      <c r="C58" s="110"/>
      <c r="D58" s="52">
        <f>D57+D5+D6+D7+D8</f>
        <v>1372050.02</v>
      </c>
      <c r="E58" s="55">
        <f>E57+E5+E6+E7+E8</f>
        <v>2249298.35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IF((Spese_Rendiconto_2020!BV53+Spese_Rendiconto_2020!BW53-Entrate_Rendiconto_2020!D58)&gt;0,Spese_Rendiconto_2020!BV53+Spese_Rendiconto_2020!BW53-Entrate_Rendiconto_2020!D58,0)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105663.68</v>
      </c>
      <c r="AC10" s="89">
        <v>6640.63</v>
      </c>
      <c r="AD10" s="90">
        <v>93978.3</v>
      </c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105663.68</v>
      </c>
      <c r="BW10" s="77">
        <f aca="true" t="shared" si="1" ref="BW10:BW19">E10+H10+K10+N10+Q10+T10+W10+Z10+AC10+AF10+AI10+AL10+AO10+AR10+AU10+AX10+BA10+BD10+BG10+BJ10+BM10+BP10+BS10</f>
        <v>6640.63</v>
      </c>
      <c r="BX10" s="79">
        <f aca="true" t="shared" si="2" ref="BX10:BX19">F10+I10+L10+O10+R10+U10+X10+AA10+AD10+AG10+AJ10+AM10+AP10+AS10+AV10+AY10+BB10+BE10+BH10+BK10+BN10+BQ10+BT10</f>
        <v>93978.3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7629.5</v>
      </c>
      <c r="AC11" s="89">
        <v>432.2</v>
      </c>
      <c r="AD11" s="90">
        <v>6625.5</v>
      </c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7629.5</v>
      </c>
      <c r="BW11" s="77">
        <f t="shared" si="1"/>
        <v>432.2</v>
      </c>
      <c r="BX11" s="79">
        <f t="shared" si="2"/>
        <v>6625.5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>
        <v>230883.17000000004</v>
      </c>
      <c r="AC12" s="89">
        <v>147313.45</v>
      </c>
      <c r="AD12" s="90">
        <v>75580.92999999998</v>
      </c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230883.17000000004</v>
      </c>
      <c r="BW12" s="77">
        <f t="shared" si="1"/>
        <v>147313.45</v>
      </c>
      <c r="BX12" s="79">
        <f t="shared" si="2"/>
        <v>75580.92999999998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>
        <v>115548.52000000002</v>
      </c>
      <c r="AC13" s="89">
        <v>83455.02</v>
      </c>
      <c r="AD13" s="90">
        <v>8341.48</v>
      </c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115548.52000000002</v>
      </c>
      <c r="BW13" s="77">
        <f t="shared" si="1"/>
        <v>83455.02</v>
      </c>
      <c r="BX13" s="79">
        <f t="shared" si="2"/>
        <v>8341.48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>
        <v>100420.98</v>
      </c>
      <c r="AC18" s="89">
        <v>8939.02</v>
      </c>
      <c r="AD18" s="101">
        <v>111597.43</v>
      </c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100420.98</v>
      </c>
      <c r="BW18" s="77">
        <f t="shared" si="1"/>
        <v>8939.02</v>
      </c>
      <c r="BX18" s="79">
        <f t="shared" si="2"/>
        <v>111597.43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6312.91</v>
      </c>
      <c r="AC19" s="89">
        <v>0</v>
      </c>
      <c r="AD19" s="101">
        <v>6639.84</v>
      </c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6312.91</v>
      </c>
      <c r="BW19" s="77">
        <f t="shared" si="1"/>
        <v>0</v>
      </c>
      <c r="BX19" s="79">
        <f t="shared" si="2"/>
        <v>6639.84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566458.7600000001</v>
      </c>
      <c r="AC20" s="78">
        <f t="shared" si="3"/>
        <v>246780.31999999998</v>
      </c>
      <c r="AD20" s="77">
        <f t="shared" si="3"/>
        <v>302763.48000000004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566458.7600000001</v>
      </c>
      <c r="BW20" s="77">
        <f>BW10+BW11+BW12+BW13+BW14+BW15+BW16+BW17+BW18+BW19</f>
        <v>246780.31999999998</v>
      </c>
      <c r="BX20" s="95">
        <f>BX10+BX11+BX12+BX13+BX14+BX15+BX16+BX17+BX18+BX19</f>
        <v>302763.48000000004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22206.010000000002</v>
      </c>
      <c r="AC24" s="89">
        <v>36352.729999999996</v>
      </c>
      <c r="AD24" s="101">
        <v>26799.01</v>
      </c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22206.010000000002</v>
      </c>
      <c r="BW24" s="77">
        <f t="shared" si="4"/>
        <v>36352.729999999996</v>
      </c>
      <c r="BX24" s="79">
        <f t="shared" si="4"/>
        <v>26799.01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22206.010000000002</v>
      </c>
      <c r="AC28" s="78">
        <f t="shared" si="5"/>
        <v>36352.729999999996</v>
      </c>
      <c r="AD28" s="77">
        <f t="shared" si="5"/>
        <v>26799.01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22206.010000000002</v>
      </c>
      <c r="BW28" s="77">
        <f>BW23+BW24+BW25+BW26+BW27</f>
        <v>36352.729999999996</v>
      </c>
      <c r="BX28" s="95">
        <f>BX23+BX24+BX25+BX26+BX27</f>
        <v>26799.01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37774.63</v>
      </c>
      <c r="BS49" s="89">
        <v>0</v>
      </c>
      <c r="BT49" s="101">
        <v>31409.989999999998</v>
      </c>
      <c r="BU49" s="76"/>
      <c r="BV49" s="85">
        <f aca="true" t="shared" si="15" ref="BV49:BX50">D49+G49+J49+M49+P49+S49+V49+Y49+AB49+AE49+AH49+AK49+AN49+AQ49+AT49+AW49+AZ49+BC49+BF49+BI49+BL49+BO49+BR49</f>
        <v>37774.63</v>
      </c>
      <c r="BW49" s="77">
        <f t="shared" si="15"/>
        <v>0</v>
      </c>
      <c r="BX49" s="79">
        <f t="shared" si="15"/>
        <v>31409.989999999998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7399.42</v>
      </c>
      <c r="BS50" s="89">
        <v>0</v>
      </c>
      <c r="BT50" s="101">
        <v>7513.42</v>
      </c>
      <c r="BU50" s="76"/>
      <c r="BV50" s="85">
        <f t="shared" si="15"/>
        <v>7399.42</v>
      </c>
      <c r="BW50" s="77">
        <f t="shared" si="15"/>
        <v>0</v>
      </c>
      <c r="BX50" s="79">
        <f t="shared" si="15"/>
        <v>7513.42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45174.049999999996</v>
      </c>
      <c r="BS51" s="78">
        <f>BS49+BS50</f>
        <v>0</v>
      </c>
      <c r="BT51" s="77">
        <f>BT49+BT50</f>
        <v>38923.409999999996</v>
      </c>
      <c r="BU51" s="85"/>
      <c r="BV51" s="85">
        <f>BV49+BV50</f>
        <v>45174.049999999996</v>
      </c>
      <c r="BW51" s="77">
        <f>BW49+BW50</f>
        <v>0</v>
      </c>
      <c r="BX51" s="95">
        <f>BX49+BX50</f>
        <v>38923.409999999996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588664.7700000001</v>
      </c>
      <c r="AC53" s="86">
        <f t="shared" si="18"/>
        <v>283133.05</v>
      </c>
      <c r="AD53" s="86">
        <f t="shared" si="18"/>
        <v>329562.49000000005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45174.049999999996</v>
      </c>
      <c r="BS53" s="86">
        <f t="shared" si="19"/>
        <v>0</v>
      </c>
      <c r="BT53" s="86">
        <f t="shared" si="19"/>
        <v>38923.409999999996</v>
      </c>
      <c r="BU53" s="86">
        <f>BU8</f>
        <v>0</v>
      </c>
      <c r="BV53" s="102">
        <f>BV8+BV20+BV28+BV35+BV42+BV46+BV51</f>
        <v>633838.8200000002</v>
      </c>
      <c r="BW53" s="87">
        <f>BW20+BW28+BW35+BW42+BW46+BW51</f>
        <v>283133.05</v>
      </c>
      <c r="BX53" s="87">
        <f>BX20+BX28+BX35+BX42+BX46+BX51</f>
        <v>368485.9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IF((Spese_Rendiconto_2020!BV53+Spese_Rendiconto_2020!BW53-Entrate_Rendiconto_2020!D58)&lt;0,Entrate_Rendiconto_2020!D58-Spese_Rendiconto_2020!BV53-Spese_Rendiconto_2020!BW53,0)</f>
        <v>455078.14999999985</v>
      </c>
      <c r="BW54" s="93"/>
      <c r="BX54" s="94">
        <f>IF((Spese_Rendiconto_2020!BX53-Entrate_Rendiconto_2020!E58)&lt;0,Entrate_Rendiconto_2020!E58-Spese_Rendiconto_2020!BX53,0)</f>
        <v>1880812.4500000002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2021-05-26T07:15:46Z</dcterms:modified>
  <cp:category/>
  <cp:version/>
  <cp:contentType/>
  <cp:contentStatus/>
</cp:coreProperties>
</file>