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<sst xmlns="http://schemas.openxmlformats.org/spreadsheetml/2006/main" count="870" uniqueCount="149">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</sst>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81572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103357.01999999999</v>
      </c>
      <c r="E7" s="40"/>
    </row>
    <row r="8" spans="2:5" ht="15.75" thickBot="1">
      <c r="B8" s="9"/>
      <c r="C8" s="6" t="s">
        <v>7</v>
      </c>
      <c r="D8" s="41"/>
      <c r="E8" s="42">
        <v>1085909.7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524741.9999999999</v>
      </c>
      <c r="E18" s="45">
        <v>677957.8999999999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524741.9999999999</v>
      </c>
      <c r="E23" s="51">
        <f>E18+E19+E20+E21+E22</f>
        <v>677957.8999999999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>
        <v>0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4.69</v>
      </c>
      <c r="E27" s="45">
        <v>4.69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45428.34</v>
      </c>
      <c r="E29" s="50">
        <v>63341.47</v>
      </c>
    </row>
    <row r="30" spans="2:5" ht="15.75" thickBot="1">
      <c r="B30" s="16">
        <v>30000</v>
      </c>
      <c r="C30" s="15" t="s">
        <v>32</v>
      </c>
      <c r="D30" s="48">
        <f>D25+D26+D27+D28+D29</f>
        <v>45433.03</v>
      </c>
      <c r="E30" s="51">
        <f>E25+E26+E27+E28+E29</f>
        <v>63346.16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15730.599999999999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15730.599999999999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86097.69</v>
      </c>
      <c r="E54" s="45">
        <v>86245.03</v>
      </c>
    </row>
    <row r="55" spans="2:5" ht="15">
      <c r="B55" s="13">
        <v>90200</v>
      </c>
      <c r="C55" s="54" t="s">
        <v>62</v>
      </c>
      <c r="D55" s="61">
        <v>8648.490000000002</v>
      </c>
      <c r="E55" s="62">
        <v>8591.189999999999</v>
      </c>
    </row>
    <row r="56" spans="2:5" ht="15.75" thickBot="1">
      <c r="B56" s="16">
        <v>90000</v>
      </c>
      <c r="C56" s="15" t="s">
        <v>63</v>
      </c>
      <c r="D56" s="48">
        <f>D54+D55</f>
        <v>94746.18000000001</v>
      </c>
      <c r="E56" s="51">
        <f>E54+E55</f>
        <v>94836.22</v>
      </c>
    </row>
    <row r="57" spans="2:5" ht="16.5" thickBot="1" thickTop="1">
      <c r="B57" s="109" t="s">
        <v>64</v>
      </c>
      <c r="C57" s="110"/>
      <c r="D57" s="52">
        <f>D16+D23+D30+D37+D43+D49+D52+D56</f>
        <v>664921.21</v>
      </c>
      <c r="E57" s="55">
        <f>E16+E23+E30+E37+E43+E49+E52+E56</f>
        <v>851870.8799999999</v>
      </c>
    </row>
    <row r="58" spans="2:5" ht="16.5" thickBot="1" thickTop="1">
      <c r="B58" s="109" t="s">
        <v>65</v>
      </c>
      <c r="C58" s="110"/>
      <c r="D58" s="52">
        <f>D57+D5+D6+D7+D8</f>
        <v>849850.23</v>
      </c>
      <c r="E58" s="55">
        <f>E57+E5+E6+E7+E8</f>
        <v>1937780.5799999998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208800.41</v>
      </c>
      <c r="AC10" s="89">
        <v>18156.78</v>
      </c>
      <c r="AD10" s="90">
        <v>209079.73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208800.41</v>
      </c>
      <c r="BW10" s="77">
        <f aca="true" t="shared" si="1" ref="BW10:BW19">E10+H10+K10+N10+Q10+T10+W10+Z10+AC10+AF10+AI10+AL10+AO10+AR10+AU10+AX10+BA10+BD10+BG10+BJ10+BM10+BP10+BS10</f>
        <v>18156.78</v>
      </c>
      <c r="BX10" s="79">
        <f aca="true" t="shared" si="2" ref="BX10:BX19">F10+I10+L10+O10+R10+U10+X10+AA10+AD10+AG10+AJ10+AM10+AP10+AS10+AV10+AY10+BB10+BE10+BH10+BK10+BN10+BQ10+BT10</f>
        <v>209079.73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14914.810000000001</v>
      </c>
      <c r="AC11" s="89">
        <v>1224</v>
      </c>
      <c r="AD11" s="90">
        <v>14465.78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14914.810000000001</v>
      </c>
      <c r="BW11" s="77">
        <f t="shared" si="1"/>
        <v>1224</v>
      </c>
      <c r="BX11" s="79">
        <f t="shared" si="2"/>
        <v>14465.78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157176.72</v>
      </c>
      <c r="AC12" s="89">
        <v>15580.619999999999</v>
      </c>
      <c r="AD12" s="90">
        <v>172858.08000000002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157176.72</v>
      </c>
      <c r="BW12" s="77">
        <f t="shared" si="1"/>
        <v>15580.619999999999</v>
      </c>
      <c r="BX12" s="79">
        <f t="shared" si="2"/>
        <v>172858.08000000002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14126.039999999994</v>
      </c>
      <c r="AC13" s="89">
        <v>72286.3</v>
      </c>
      <c r="AD13" s="90">
        <v>14126.04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14126.039999999994</v>
      </c>
      <c r="BW13" s="77">
        <f t="shared" si="1"/>
        <v>72286.3</v>
      </c>
      <c r="BX13" s="79">
        <f t="shared" si="2"/>
        <v>14126.04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32000</v>
      </c>
      <c r="AC18" s="89">
        <v>0</v>
      </c>
      <c r="AD18" s="101">
        <v>4060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32000</v>
      </c>
      <c r="BW18" s="77">
        <f t="shared" si="1"/>
        <v>0</v>
      </c>
      <c r="BX18" s="79">
        <f t="shared" si="2"/>
        <v>4060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427017.98</v>
      </c>
      <c r="AC20" s="78">
        <f t="shared" si="3"/>
        <v>107247.7</v>
      </c>
      <c r="AD20" s="77">
        <f t="shared" si="3"/>
        <v>414589.63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427017.98</v>
      </c>
      <c r="BW20" s="77">
        <f>BW10+BW11+BW12+BW13+BW14+BW15+BW16+BW17+BW18+BW19</f>
        <v>107247.7</v>
      </c>
      <c r="BX20" s="95">
        <f>BX10+BX11+BX12+BX13+BX14+BX15+BX16+BX17+BX18+BX19</f>
        <v>414589.63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4499.58</v>
      </c>
      <c r="AC24" s="89">
        <v>1342</v>
      </c>
      <c r="AD24" s="101">
        <v>5687.86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4499.58</v>
      </c>
      <c r="BW24" s="77">
        <f t="shared" si="4"/>
        <v>1342</v>
      </c>
      <c r="BX24" s="79">
        <f t="shared" si="4"/>
        <v>5687.86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4499.58</v>
      </c>
      <c r="AC28" s="78">
        <f t="shared" si="5"/>
        <v>1342</v>
      </c>
      <c r="AD28" s="77">
        <f t="shared" si="5"/>
        <v>5687.86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4499.58</v>
      </c>
      <c r="BW28" s="77">
        <f>BW23+BW24+BW25+BW26+BW27</f>
        <v>1342</v>
      </c>
      <c r="BX28" s="95">
        <f>BX23+BX24+BX25+BX26+BX27</f>
        <v>5687.86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86097.69</v>
      </c>
      <c r="BS49" s="89">
        <v>0</v>
      </c>
      <c r="BT49" s="101">
        <v>85953.84</v>
      </c>
      <c r="BU49" s="76"/>
      <c r="BV49" s="85">
        <f aca="true" t="shared" si="15" ref="BV49:BX50">D49+G49+J49+M49+P49+S49+V49+Y49+AB49+AE49+AH49+AK49+AN49+AQ49+AT49+AW49+AZ49+BC49+BF49+BI49+BL49+BO49+BR49</f>
        <v>86097.69</v>
      </c>
      <c r="BW49" s="77">
        <f t="shared" si="15"/>
        <v>0</v>
      </c>
      <c r="BX49" s="79">
        <f t="shared" si="15"/>
        <v>85953.84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8648.49</v>
      </c>
      <c r="BS50" s="89">
        <v>0</v>
      </c>
      <c r="BT50" s="101">
        <v>51340.61</v>
      </c>
      <c r="BU50" s="76"/>
      <c r="BV50" s="85">
        <f t="shared" si="15"/>
        <v>8648.49</v>
      </c>
      <c r="BW50" s="77">
        <f t="shared" si="15"/>
        <v>0</v>
      </c>
      <c r="BX50" s="79">
        <f t="shared" si="15"/>
        <v>51340.61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94746.18000000001</v>
      </c>
      <c r="BS51" s="78">
        <f>BS49+BS50</f>
        <v>0</v>
      </c>
      <c r="BT51" s="77">
        <f>BT49+BT50</f>
        <v>137294.45</v>
      </c>
      <c r="BU51" s="85"/>
      <c r="BV51" s="85">
        <f>BV49+BV50</f>
        <v>94746.18000000001</v>
      </c>
      <c r="BW51" s="77">
        <f>BW49+BW50</f>
        <v>0</v>
      </c>
      <c r="BX51" s="95">
        <f>BX49+BX50</f>
        <v>137294.45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431517.56</v>
      </c>
      <c r="AC53" s="86">
        <f t="shared" si="18"/>
        <v>108589.7</v>
      </c>
      <c r="AD53" s="86">
        <f t="shared" si="18"/>
        <v>420277.49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94746.18000000001</v>
      </c>
      <c r="BS53" s="86">
        <f t="shared" si="19"/>
        <v>0</v>
      </c>
      <c r="BT53" s="86">
        <f t="shared" si="19"/>
        <v>137294.45</v>
      </c>
      <c r="BU53" s="86">
        <f>BU8</f>
        <v>0</v>
      </c>
      <c r="BV53" s="102">
        <f>BV8+BV20+BV28+BV35+BV42+BV46+BV51</f>
        <v>526263.74</v>
      </c>
      <c r="BW53" s="87">
        <f>BW20+BW28+BW35+BW42+BW46+BW51</f>
        <v>108589.7</v>
      </c>
      <c r="BX53" s="87">
        <f>BX20+BX28+BX35+BX42+BX46+BX51</f>
        <v>557571.94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214996.78999999998</v>
      </c>
      <c r="BW54" s="93"/>
      <c r="BX54" s="94">
        <f>IF((Spese_Rendiconto_2017!BX53-Entrate_Rendiconto_2017!E58)&lt;0,Entrate_Rendiconto_2017!E58-Spese_Rendiconto_2017!BX53,0)</f>
        <v>1380208.64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2018-05-09T16:43:49Z</dcterms:modified>
  <cp:category/>
  <cp:version/>
  <cp:contentType/>
  <cp:contentStatus/>
</cp:coreProperties>
</file>