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<sst xmlns="http://schemas.openxmlformats.org/spreadsheetml/2006/main" count="870" uniqueCount="152">
  <si>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</si>
  <si>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</si>
  <si>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</si>
  <si>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</si>
  <si>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</si>
  <si>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</si>
  <si>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</si>
  <si>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</si>
  <si>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</si>
  <si>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</si>
  <si>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</si>
  <si>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</si>
  <si>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</si>
  <si>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</si>
  <si>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</si>
  <si>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</si>
  <si>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</si>
  <si>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</si>
  <si>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</si>
  <si>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</si>
  <si>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</si>
  <si>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</si>
  <si>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</si>
  <si>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</si>
  <si>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</si>
  <si>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</si>
  <si>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</si>
  <si>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</si>
  <si>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</si>
  <si>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</si>
  <si>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</si>
  <si>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</si>
  <si>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</si>
  <si>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</si>
  <si>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</si>
  <si>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</si>
  <si>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</si>
  <si>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</si>
  <si>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</si>
  <si>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</si>
  <si>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</si>
  <si>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</si>
  <si>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</si>
  <si>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</si>
  <si>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</si>
  <si>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</si>
  <si>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</si>
  <si>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</si>
  <si>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</si>
  <si>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</si>
  <si>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</si>
  <si>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</si>
  <si>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</si>
  <si>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</si>
  <si>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</si>
  <si>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</si>
  <si>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</si>
  <si>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</si>
  <si>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</si>
  <si>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</si>
  <si>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</si>
  <si>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</si>
  <si>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</si>
  <si>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</si>
  <si>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</si>
  <si>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</si>
  <si>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</si>
  <si>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</si>
  <si>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</si>
  <si>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</si>
  <si>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</si>
  <si>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</si>
  <si>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</si>
  <si>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</si>
  <si>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</si>
  <si>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</si>
  <si>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</si>
  <si>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</si>
  <si>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</si>
  <si>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</si>
  <si>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</si>
  <si>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</si>
  <si>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</si>
  <si>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</si>
  <si>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</si>
  <si>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</si>
  <si>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</si>
  <si>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</si>
  <si>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</si>
  <si>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</si>
  <si>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</si>
  <si>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</si>
  <si>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</si>
  <si>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</si>
  <si>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</si>
  <si>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</si>
  <si>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</si>
  <si>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</si>
  <si>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</si>
  <si>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</si>
  <si>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</si>
  <si>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</si>
  <si>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</si>
  <si>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</si>
  <si>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</si>
  <si>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</si>
  <si>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</si>
  <si>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</si>
  <si>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</si>
  <si>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</si>
  <si>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</si>
  <si>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</si>
  <si>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</si>
  <si>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</si>
  <si>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</si>
  <si>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</si>
  <si>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</si>
  <si>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</si>
  <si>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</si>
  <si>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</si>
  <si>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</si>
  <si>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</si>
  <si>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</si>
  <si>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</si>
  <si>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</si>
  <si>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</si>
  <si>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</si>
  <si>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</si>
  <si>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</si>
  <si>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</si>
  <si>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</si>
  <si>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</si>
  <si>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</si>
  <si>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</si>
  <si>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</si>
  <si>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</si>
  <si>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</si>
  <si>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</si>
  <si>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</si>
  <si>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</si>
  <si>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</si>
  <si>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</si>
  <si>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</si>
  <si>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</si>
  <si>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</si>
  <si>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</si>
  <si>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</si>
  <si>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</si>
  <si>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</si>
  <si>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Fondo pluriennale vincolato per spese correnti e per incremento di attività finanziarie</t>
  </si>
  <si>
    <t>Dati previsionali anno 2025</t>
  </si>
  <si>
    <t>Dati previsionali anno 2026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</si>
</sst>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4276556.41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330981.51</v>
      </c>
      <c r="E10" s="45">
        <v>622830.31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317436</v>
      </c>
      <c r="E14" s="45">
        <v>333907.51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648417.51</v>
      </c>
      <c r="E16" s="51">
        <f>E10+E11+E12+E13+E14+E15</f>
        <v>956737.8200000001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1337205.9700000002</v>
      </c>
      <c r="E18" s="45">
        <v>1374187.8900000001</v>
      </c>
    </row>
    <row r="19" spans="2:5" ht="15">
      <c r="B19" s="13">
        <v>20102</v>
      </c>
      <c r="C19" s="54" t="s">
        <v>21</v>
      </c>
      <c r="D19" s="39">
        <v>3000</v>
      </c>
      <c r="E19" s="50">
        <v>3000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1340205.9700000002</v>
      </c>
      <c r="E23" s="51">
        <f>E18+E19+E20+E21+E22</f>
        <v>1377187.8900000001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352300</v>
      </c>
      <c r="E25" s="45">
        <v>465770.45</v>
      </c>
    </row>
    <row r="26" spans="2:5" ht="15">
      <c r="B26" s="13">
        <v>30200</v>
      </c>
      <c r="C26" s="54" t="s">
        <v>28</v>
      </c>
      <c r="D26" s="39">
        <v>400</v>
      </c>
      <c r="E26" s="45">
        <v>13211.75</v>
      </c>
    </row>
    <row r="27" spans="2:5" ht="15">
      <c r="B27" s="13">
        <v>30300</v>
      </c>
      <c r="C27" s="54" t="s">
        <v>29</v>
      </c>
      <c r="D27" s="39">
        <v>0</v>
      </c>
      <c r="E27" s="45">
        <v>1109.1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101095</v>
      </c>
      <c r="E29" s="50">
        <v>112933.60999999999</v>
      </c>
    </row>
    <row r="30" spans="2:5" ht="15.75" thickBot="1">
      <c r="B30" s="16">
        <v>30000</v>
      </c>
      <c r="C30" s="15" t="s">
        <v>32</v>
      </c>
      <c r="D30" s="48">
        <f>D25+D26+D27+D28+D29</f>
        <v>453795</v>
      </c>
      <c r="E30" s="51">
        <f>E25+E26+E27+E28+E29</f>
        <v>593024.9099999999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176810.35</v>
      </c>
      <c r="E33" s="59">
        <v>1343950.2500000002</v>
      </c>
    </row>
    <row r="34" spans="2:5" ht="15">
      <c r="B34" s="13">
        <v>40300</v>
      </c>
      <c r="C34" s="54" t="s">
        <v>37</v>
      </c>
      <c r="D34" s="61">
        <v>0</v>
      </c>
      <c r="E34" s="45">
        <v>24220.2</v>
      </c>
    </row>
    <row r="35" spans="2:5" ht="15">
      <c r="B35" s="13">
        <v>40400</v>
      </c>
      <c r="C35" s="54" t="s">
        <v>38</v>
      </c>
      <c r="D35" s="39">
        <v>0</v>
      </c>
      <c r="E35" s="45">
        <v>12818.25</v>
      </c>
    </row>
    <row r="36" spans="2:5" ht="15">
      <c r="B36" s="13">
        <v>40500</v>
      </c>
      <c r="C36" s="54" t="s">
        <v>39</v>
      </c>
      <c r="D36" s="49">
        <v>0</v>
      </c>
      <c r="E36" s="50">
        <v>3071.18</v>
      </c>
    </row>
    <row r="37" spans="2:5" ht="15.75" thickBot="1">
      <c r="B37" s="16">
        <v>40000</v>
      </c>
      <c r="C37" s="15" t="s">
        <v>40</v>
      </c>
      <c r="D37" s="48">
        <f>D32+D33+D34+D35+D36</f>
        <v>176810.35</v>
      </c>
      <c r="E37" s="51">
        <f>E32+E33+E34+E35+E36</f>
        <v>1384059.8800000001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60235.17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60235.17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461500</v>
      </c>
      <c r="E54" s="45">
        <v>461844.04</v>
      </c>
    </row>
    <row r="55" spans="2:5" ht="15">
      <c r="B55" s="13">
        <v>90200</v>
      </c>
      <c r="C55" s="54" t="s">
        <v>62</v>
      </c>
      <c r="D55" s="61">
        <v>110150</v>
      </c>
      <c r="E55" s="62">
        <v>114554.93</v>
      </c>
    </row>
    <row r="56" spans="2:5" ht="15.75" thickBot="1">
      <c r="B56" s="16">
        <v>90000</v>
      </c>
      <c r="C56" s="15" t="s">
        <v>63</v>
      </c>
      <c r="D56" s="48">
        <f>D54+D55</f>
        <v>571650</v>
      </c>
      <c r="E56" s="51">
        <f>E54+E55</f>
        <v>576398.97</v>
      </c>
    </row>
    <row r="57" spans="2:5" ht="16.5" thickBot="1" thickTop="1">
      <c r="B57" s="109" t="s">
        <v>64</v>
      </c>
      <c r="C57" s="110"/>
      <c r="D57" s="52">
        <f>D16+D23+D30+D37+D43+D49+D52+D56</f>
        <v>3190878.8300000005</v>
      </c>
      <c r="E57" s="55">
        <f>E16+E23+E30+E37+E43+E49+E52+E56</f>
        <v>4947644.64</v>
      </c>
    </row>
    <row r="58" spans="2:5" ht="16.5" thickBot="1" thickTop="1">
      <c r="B58" s="109" t="s">
        <v>65</v>
      </c>
      <c r="C58" s="110"/>
      <c r="D58" s="52">
        <f>D57+D5+D6+D7+D8</f>
        <v>3190878.8300000005</v>
      </c>
      <c r="E58" s="55">
        <f>E57+E5+E6+E7+E8</f>
        <v>9224201.05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330981.51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317436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648417.51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1300808.8400000003</v>
      </c>
      <c r="E18" s="45"/>
    </row>
    <row r="19" spans="2:5" ht="15">
      <c r="B19" s="13">
        <v>20102</v>
      </c>
      <c r="C19" s="54" t="s">
        <v>21</v>
      </c>
      <c r="D19" s="39">
        <v>3000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1303808.8400000003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352300</v>
      </c>
      <c r="E25" s="45"/>
    </row>
    <row r="26" spans="2:5" ht="15">
      <c r="B26" s="13">
        <v>30200</v>
      </c>
      <c r="C26" s="54" t="s">
        <v>28</v>
      </c>
      <c r="D26" s="39">
        <v>400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83545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436245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50353.87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50353.87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461500</v>
      </c>
      <c r="E54" s="45"/>
    </row>
    <row r="55" spans="2:5" ht="15">
      <c r="B55" s="13">
        <v>90200</v>
      </c>
      <c r="C55" s="54" t="s">
        <v>62</v>
      </c>
      <c r="D55" s="61">
        <v>110150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571650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3010475.2200000007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3010475.2200000007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151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330981.51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317436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648417.51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1268464.3300000003</v>
      </c>
      <c r="E18" s="45"/>
    </row>
    <row r="19" spans="2:5" ht="15">
      <c r="B19" s="13">
        <v>20102</v>
      </c>
      <c r="C19" s="54" t="s">
        <v>21</v>
      </c>
      <c r="D19" s="39">
        <v>3000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1271464.3300000003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352300</v>
      </c>
      <c r="E25" s="45"/>
    </row>
    <row r="26" spans="2:5" ht="15">
      <c r="B26" s="13">
        <v>30200</v>
      </c>
      <c r="C26" s="54" t="s">
        <v>28</v>
      </c>
      <c r="D26" s="39">
        <v>400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83545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436245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461500</v>
      </c>
      <c r="E54" s="45"/>
    </row>
    <row r="55" spans="2:5" ht="15">
      <c r="B55" s="13">
        <v>90200</v>
      </c>
      <c r="C55" s="54" t="s">
        <v>62</v>
      </c>
      <c r="D55" s="61">
        <v>110150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571650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2927776.8400000003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2927776.8400000003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467117.13000000006</v>
      </c>
      <c r="E10" s="89">
        <v>0</v>
      </c>
      <c r="F10" s="90">
        <v>507925.76</v>
      </c>
      <c r="G10" s="88"/>
      <c r="H10" s="89"/>
      <c r="I10" s="90"/>
      <c r="J10" s="97">
        <v>34917.05</v>
      </c>
      <c r="K10" s="89">
        <v>0</v>
      </c>
      <c r="L10" s="101">
        <v>35530.69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>
        <v>0</v>
      </c>
      <c r="AH10" s="91"/>
      <c r="AI10" s="89"/>
      <c r="AJ10" s="90"/>
      <c r="AK10" s="91">
        <v>40585.96</v>
      </c>
      <c r="AL10" s="89">
        <v>0</v>
      </c>
      <c r="AM10" s="90">
        <v>41224.37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12856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555476.14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584680.82</v>
      </c>
    </row>
    <row r="11" spans="2:76" ht="15">
      <c r="B11" s="13">
        <v>102</v>
      </c>
      <c r="C11" s="25" t="s">
        <v>92</v>
      </c>
      <c r="D11" s="88">
        <v>33560.79</v>
      </c>
      <c r="E11" s="89">
        <v>0</v>
      </c>
      <c r="F11" s="90">
        <v>36076.619999999995</v>
      </c>
      <c r="G11" s="88"/>
      <c r="H11" s="89"/>
      <c r="I11" s="90"/>
      <c r="J11" s="97">
        <v>2387.13</v>
      </c>
      <c r="K11" s="89">
        <v>0</v>
      </c>
      <c r="L11" s="101">
        <v>2558.44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300</v>
      </c>
      <c r="AC11" s="89">
        <v>0</v>
      </c>
      <c r="AD11" s="90">
        <v>300</v>
      </c>
      <c r="AE11" s="91">
        <v>0</v>
      </c>
      <c r="AF11" s="89">
        <v>0</v>
      </c>
      <c r="AG11" s="90">
        <v>0</v>
      </c>
      <c r="AH11" s="91"/>
      <c r="AI11" s="89"/>
      <c r="AJ11" s="90"/>
      <c r="AK11" s="91">
        <v>2837.39</v>
      </c>
      <c r="AL11" s="89">
        <v>0</v>
      </c>
      <c r="AM11" s="90">
        <v>3041.58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700</v>
      </c>
      <c r="BJ11" s="89">
        <v>0</v>
      </c>
      <c r="BK11" s="90">
        <v>0</v>
      </c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39785.31</v>
      </c>
      <c r="BW11" s="77">
        <f t="shared" si="1"/>
        <v>0</v>
      </c>
      <c r="BX11" s="79">
        <f t="shared" si="2"/>
        <v>41976.64</v>
      </c>
    </row>
    <row r="12" spans="2:76" ht="15">
      <c r="B12" s="13">
        <v>103</v>
      </c>
      <c r="C12" s="25" t="s">
        <v>93</v>
      </c>
      <c r="D12" s="88">
        <v>268186.52</v>
      </c>
      <c r="E12" s="89">
        <v>0</v>
      </c>
      <c r="F12" s="90">
        <v>423544.25</v>
      </c>
      <c r="G12" s="88">
        <v>1500</v>
      </c>
      <c r="H12" s="89">
        <v>0</v>
      </c>
      <c r="I12" s="90">
        <v>1500</v>
      </c>
      <c r="J12" s="97">
        <v>5000</v>
      </c>
      <c r="K12" s="89">
        <v>0</v>
      </c>
      <c r="L12" s="101">
        <v>10000</v>
      </c>
      <c r="M12" s="91">
        <v>114514</v>
      </c>
      <c r="N12" s="89">
        <v>0</v>
      </c>
      <c r="O12" s="90">
        <v>155031.03999999998</v>
      </c>
      <c r="P12" s="91">
        <v>41200</v>
      </c>
      <c r="Q12" s="89">
        <v>0</v>
      </c>
      <c r="R12" s="90">
        <v>149017.85</v>
      </c>
      <c r="S12" s="91">
        <v>27200</v>
      </c>
      <c r="T12" s="89">
        <v>0</v>
      </c>
      <c r="U12" s="90">
        <v>38808.83</v>
      </c>
      <c r="V12" s="91">
        <v>0</v>
      </c>
      <c r="W12" s="89">
        <v>0</v>
      </c>
      <c r="X12" s="90">
        <v>0</v>
      </c>
      <c r="Y12" s="91">
        <v>500</v>
      </c>
      <c r="Z12" s="89">
        <v>0</v>
      </c>
      <c r="AA12" s="90">
        <v>850.12</v>
      </c>
      <c r="AB12" s="91">
        <v>114617.74</v>
      </c>
      <c r="AC12" s="89">
        <v>0</v>
      </c>
      <c r="AD12" s="90">
        <v>141938.8</v>
      </c>
      <c r="AE12" s="91">
        <v>108959.93</v>
      </c>
      <c r="AF12" s="89">
        <v>0</v>
      </c>
      <c r="AG12" s="90">
        <v>154172.15</v>
      </c>
      <c r="AH12" s="91">
        <v>35000</v>
      </c>
      <c r="AI12" s="89">
        <v>0</v>
      </c>
      <c r="AJ12" s="90">
        <v>35146.05</v>
      </c>
      <c r="AK12" s="91">
        <v>51565.939999999995</v>
      </c>
      <c r="AL12" s="89">
        <v>0</v>
      </c>
      <c r="AM12" s="90">
        <v>55260.659999999996</v>
      </c>
      <c r="AN12" s="91"/>
      <c r="AO12" s="89"/>
      <c r="AP12" s="90"/>
      <c r="AQ12" s="91">
        <v>15600</v>
      </c>
      <c r="AR12" s="89">
        <v>0</v>
      </c>
      <c r="AS12" s="90">
        <v>19429.739999999998</v>
      </c>
      <c r="AT12" s="91">
        <v>28397.13</v>
      </c>
      <c r="AU12" s="89">
        <v>0</v>
      </c>
      <c r="AV12" s="90">
        <v>32269.47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812241.2599999999</v>
      </c>
      <c r="BW12" s="77">
        <f t="shared" si="1"/>
        <v>0</v>
      </c>
      <c r="BX12" s="79">
        <f t="shared" si="2"/>
        <v>1216968.9599999997</v>
      </c>
    </row>
    <row r="13" spans="2:76" ht="15">
      <c r="B13" s="13">
        <v>104</v>
      </c>
      <c r="C13" s="25" t="s">
        <v>19</v>
      </c>
      <c r="D13" s="88">
        <v>2400</v>
      </c>
      <c r="E13" s="89">
        <v>0</v>
      </c>
      <c r="F13" s="90">
        <v>4734.36</v>
      </c>
      <c r="G13" s="88"/>
      <c r="H13" s="89"/>
      <c r="I13" s="90"/>
      <c r="J13" s="97">
        <v>1500</v>
      </c>
      <c r="K13" s="89">
        <v>0</v>
      </c>
      <c r="L13" s="101">
        <v>3000</v>
      </c>
      <c r="M13" s="91">
        <v>61932.030000000006</v>
      </c>
      <c r="N13" s="89">
        <v>0</v>
      </c>
      <c r="O13" s="90">
        <v>88140.06999999999</v>
      </c>
      <c r="P13" s="91">
        <v>25972.440000000002</v>
      </c>
      <c r="Q13" s="89">
        <v>0</v>
      </c>
      <c r="R13" s="90">
        <v>52881.25</v>
      </c>
      <c r="S13" s="91">
        <v>14000</v>
      </c>
      <c r="T13" s="89">
        <v>0</v>
      </c>
      <c r="U13" s="90">
        <v>23899.8</v>
      </c>
      <c r="V13" s="91"/>
      <c r="W13" s="89"/>
      <c r="X13" s="90"/>
      <c r="Y13" s="91">
        <v>0</v>
      </c>
      <c r="Z13" s="89">
        <v>0</v>
      </c>
      <c r="AA13" s="90">
        <v>0</v>
      </c>
      <c r="AB13" s="91">
        <v>179482.35</v>
      </c>
      <c r="AC13" s="89">
        <v>0</v>
      </c>
      <c r="AD13" s="90">
        <v>179482.35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481174.41</v>
      </c>
      <c r="AL13" s="89">
        <v>0</v>
      </c>
      <c r="AM13" s="90">
        <v>551878.79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500</v>
      </c>
      <c r="AX13" s="89">
        <v>0</v>
      </c>
      <c r="AY13" s="101">
        <v>500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766961.23</v>
      </c>
      <c r="BW13" s="77">
        <f t="shared" si="1"/>
        <v>0</v>
      </c>
      <c r="BX13" s="79">
        <f t="shared" si="2"/>
        <v>904516.62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7000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14052.67</v>
      </c>
      <c r="BM16" s="89">
        <v>0</v>
      </c>
      <c r="BN16" s="90">
        <v>14052.67</v>
      </c>
      <c r="BO16" s="91"/>
      <c r="BP16" s="89"/>
      <c r="BQ16" s="90"/>
      <c r="BR16" s="97"/>
      <c r="BS16" s="89"/>
      <c r="BT16" s="101"/>
      <c r="BU16" s="76"/>
      <c r="BV16" s="85">
        <f t="shared" si="0"/>
        <v>14052.67</v>
      </c>
      <c r="BW16" s="77">
        <f t="shared" si="1"/>
        <v>0</v>
      </c>
      <c r="BX16" s="79">
        <f t="shared" si="2"/>
        <v>21052.67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>
        <v>99520.6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1"/>
        <v>0</v>
      </c>
      <c r="BX18" s="79">
        <f t="shared" si="2"/>
        <v>99520.6</v>
      </c>
    </row>
    <row r="19" spans="2:76" ht="15">
      <c r="B19" s="13">
        <v>110</v>
      </c>
      <c r="C19" s="25" t="s">
        <v>98</v>
      </c>
      <c r="D19" s="88">
        <v>15459</v>
      </c>
      <c r="E19" s="89">
        <v>0</v>
      </c>
      <c r="F19" s="90">
        <v>17502.1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1000</v>
      </c>
      <c r="BA19" s="89">
        <v>0</v>
      </c>
      <c r="BB19" s="101">
        <v>1000</v>
      </c>
      <c r="BC19" s="97"/>
      <c r="BD19" s="89"/>
      <c r="BE19" s="101"/>
      <c r="BF19" s="97"/>
      <c r="BG19" s="89"/>
      <c r="BH19" s="101"/>
      <c r="BI19" s="97">
        <v>44260.53</v>
      </c>
      <c r="BJ19" s="89">
        <v>0</v>
      </c>
      <c r="BK19" s="101">
        <v>20000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60719.53</v>
      </c>
      <c r="BW19" s="77">
        <f t="shared" si="1"/>
        <v>0</v>
      </c>
      <c r="BX19" s="79">
        <f t="shared" si="2"/>
        <v>38502.1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788223.4400000001</v>
      </c>
      <c r="E20" s="78">
        <f t="shared" si="3"/>
        <v>0</v>
      </c>
      <c r="F20" s="79">
        <f t="shared" si="3"/>
        <v>1096303.6900000002</v>
      </c>
      <c r="G20" s="85">
        <f t="shared" si="3"/>
        <v>1500</v>
      </c>
      <c r="H20" s="78">
        <f t="shared" si="3"/>
        <v>0</v>
      </c>
      <c r="I20" s="79">
        <f t="shared" si="3"/>
        <v>1500</v>
      </c>
      <c r="J20" s="98">
        <f t="shared" si="3"/>
        <v>43804.18</v>
      </c>
      <c r="K20" s="78">
        <f t="shared" si="3"/>
        <v>0</v>
      </c>
      <c r="L20" s="77">
        <f t="shared" si="3"/>
        <v>51089.130000000005</v>
      </c>
      <c r="M20" s="98">
        <f t="shared" si="3"/>
        <v>176446.03</v>
      </c>
      <c r="N20" s="78">
        <f t="shared" si="3"/>
        <v>0</v>
      </c>
      <c r="O20" s="77">
        <f t="shared" si="3"/>
        <v>243171.11</v>
      </c>
      <c r="P20" s="98">
        <f t="shared" si="3"/>
        <v>67172.44</v>
      </c>
      <c r="Q20" s="78">
        <f t="shared" si="3"/>
        <v>0</v>
      </c>
      <c r="R20" s="77">
        <f t="shared" si="3"/>
        <v>201899.1</v>
      </c>
      <c r="S20" s="98">
        <f t="shared" si="3"/>
        <v>41200</v>
      </c>
      <c r="T20" s="78">
        <f t="shared" si="3"/>
        <v>0</v>
      </c>
      <c r="U20" s="77">
        <f t="shared" si="3"/>
        <v>62708.630000000005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500</v>
      </c>
      <c r="Z20" s="78">
        <f t="shared" si="3"/>
        <v>0</v>
      </c>
      <c r="AA20" s="77">
        <f t="shared" si="3"/>
        <v>850.12</v>
      </c>
      <c r="AB20" s="98">
        <f t="shared" si="3"/>
        <v>294400.09</v>
      </c>
      <c r="AC20" s="78">
        <f t="shared" si="3"/>
        <v>0</v>
      </c>
      <c r="AD20" s="77">
        <f t="shared" si="3"/>
        <v>321721.15</v>
      </c>
      <c r="AE20" s="98">
        <f t="shared" si="3"/>
        <v>108959.93</v>
      </c>
      <c r="AF20" s="78">
        <f t="shared" si="3"/>
        <v>0</v>
      </c>
      <c r="AG20" s="77">
        <f t="shared" si="3"/>
        <v>154172.15</v>
      </c>
      <c r="AH20" s="98">
        <f t="shared" si="3"/>
        <v>35000</v>
      </c>
      <c r="AI20" s="78">
        <f t="shared" si="3"/>
        <v>0</v>
      </c>
      <c r="AJ20" s="77">
        <f t="shared" si="3"/>
        <v>35146.05</v>
      </c>
      <c r="AK20" s="98">
        <f t="shared" si="3"/>
        <v>576163.7</v>
      </c>
      <c r="AL20" s="78">
        <f t="shared" si="3"/>
        <v>0</v>
      </c>
      <c r="AM20" s="77">
        <f t="shared" si="3"/>
        <v>651405.4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15600</v>
      </c>
      <c r="AR20" s="78">
        <f t="shared" si="3"/>
        <v>0</v>
      </c>
      <c r="AS20" s="77">
        <f t="shared" si="3"/>
        <v>19429.739999999998</v>
      </c>
      <c r="AT20" s="98">
        <f t="shared" si="3"/>
        <v>28397.13</v>
      </c>
      <c r="AU20" s="78">
        <f t="shared" si="3"/>
        <v>0</v>
      </c>
      <c r="AV20" s="77">
        <f t="shared" si="3"/>
        <v>32269.47</v>
      </c>
      <c r="AW20" s="98">
        <f t="shared" si="3"/>
        <v>500</v>
      </c>
      <c r="AX20" s="78">
        <f t="shared" si="3"/>
        <v>0</v>
      </c>
      <c r="AY20" s="77">
        <f t="shared" si="3"/>
        <v>500</v>
      </c>
      <c r="AZ20" s="98">
        <f t="shared" si="3"/>
        <v>1000</v>
      </c>
      <c r="BA20" s="78">
        <f t="shared" si="3"/>
        <v>0</v>
      </c>
      <c r="BB20" s="77">
        <f t="shared" si="3"/>
        <v>1000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57816.53</v>
      </c>
      <c r="BJ20" s="78">
        <f t="shared" si="3"/>
        <v>0</v>
      </c>
      <c r="BK20" s="77">
        <f t="shared" si="3"/>
        <v>20000</v>
      </c>
      <c r="BL20" s="98">
        <f t="shared" si="3"/>
        <v>14052.67</v>
      </c>
      <c r="BM20" s="78">
        <f t="shared" si="3"/>
        <v>0</v>
      </c>
      <c r="BN20" s="77">
        <f t="shared" si="3"/>
        <v>14052.67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2250736.1399999997</v>
      </c>
      <c r="BW20" s="77">
        <f>BW10+BW11+BW12+BW13+BW14+BW15+BW16+BW17+BW18+BW19</f>
        <v>0</v>
      </c>
      <c r="BX20" s="95">
        <f>BX10+BX11+BX12+BX13+BX14+BX15+BX16+BX17+BX18+BX19</f>
        <v>2907218.4099999997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155000</v>
      </c>
      <c r="E24" s="89">
        <v>0</v>
      </c>
      <c r="F24" s="90">
        <v>356107.92000000004</v>
      </c>
      <c r="G24" s="88"/>
      <c r="H24" s="89"/>
      <c r="I24" s="90"/>
      <c r="J24" s="97">
        <v>0</v>
      </c>
      <c r="K24" s="89">
        <v>0</v>
      </c>
      <c r="L24" s="101">
        <v>322.87</v>
      </c>
      <c r="M24" s="97">
        <v>0</v>
      </c>
      <c r="N24" s="89">
        <v>0</v>
      </c>
      <c r="O24" s="101">
        <v>60208.850000000006</v>
      </c>
      <c r="P24" s="97">
        <v>0</v>
      </c>
      <c r="Q24" s="89">
        <v>0</v>
      </c>
      <c r="R24" s="101">
        <v>174307.39</v>
      </c>
      <c r="S24" s="97">
        <v>0</v>
      </c>
      <c r="T24" s="89">
        <v>0</v>
      </c>
      <c r="U24" s="101">
        <v>4826.34</v>
      </c>
      <c r="V24" s="97">
        <v>0</v>
      </c>
      <c r="W24" s="89">
        <v>0</v>
      </c>
      <c r="X24" s="101">
        <v>0</v>
      </c>
      <c r="Y24" s="97">
        <v>76456.48</v>
      </c>
      <c r="Z24" s="89">
        <v>0</v>
      </c>
      <c r="AA24" s="101">
        <v>241634.82999999996</v>
      </c>
      <c r="AB24" s="97">
        <v>0</v>
      </c>
      <c r="AC24" s="89">
        <v>0</v>
      </c>
      <c r="AD24" s="101">
        <v>713739.35</v>
      </c>
      <c r="AE24" s="97">
        <v>15000</v>
      </c>
      <c r="AF24" s="89">
        <v>0</v>
      </c>
      <c r="AG24" s="101">
        <v>494372.75</v>
      </c>
      <c r="AH24" s="97"/>
      <c r="AI24" s="89"/>
      <c r="AJ24" s="101"/>
      <c r="AK24" s="97">
        <v>8000</v>
      </c>
      <c r="AL24" s="89">
        <v>0</v>
      </c>
      <c r="AM24" s="101">
        <v>152375.72999999998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>
        <v>0</v>
      </c>
      <c r="AU24" s="89">
        <v>0</v>
      </c>
      <c r="AV24" s="101">
        <v>5493.98</v>
      </c>
      <c r="AW24" s="97">
        <v>0</v>
      </c>
      <c r="AX24" s="89">
        <v>0</v>
      </c>
      <c r="AY24" s="101">
        <v>14253.3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254456.47999999998</v>
      </c>
      <c r="BW24" s="77">
        <f t="shared" si="4"/>
        <v>0</v>
      </c>
      <c r="BX24" s="79">
        <f t="shared" si="4"/>
        <v>2217643.3099999996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200000</v>
      </c>
      <c r="S25" s="97"/>
      <c r="T25" s="89"/>
      <c r="U25" s="101"/>
      <c r="V25" s="97"/>
      <c r="W25" s="89"/>
      <c r="X25" s="101"/>
      <c r="Y25" s="97">
        <v>50353.87</v>
      </c>
      <c r="Z25" s="89">
        <v>0</v>
      </c>
      <c r="AA25" s="101">
        <v>100707.72</v>
      </c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>
        <v>0</v>
      </c>
      <c r="AR25" s="89">
        <v>0</v>
      </c>
      <c r="AS25" s="101">
        <v>21490</v>
      </c>
      <c r="AT25" s="97">
        <v>0</v>
      </c>
      <c r="AU25" s="89">
        <v>0</v>
      </c>
      <c r="AV25" s="101">
        <v>3412.25</v>
      </c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50353.87</v>
      </c>
      <c r="BW25" s="77">
        <f t="shared" si="4"/>
        <v>0</v>
      </c>
      <c r="BX25" s="79">
        <f t="shared" si="4"/>
        <v>325609.97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12398.66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>
        <v>0</v>
      </c>
      <c r="AR26" s="89">
        <v>0</v>
      </c>
      <c r="AS26" s="101">
        <v>4728.43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>
        <v>0</v>
      </c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17127.09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15460.33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>
        <v>0</v>
      </c>
      <c r="AI27" s="89">
        <v>0</v>
      </c>
      <c r="AJ27" s="101">
        <v>0.4</v>
      </c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15460.73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155000</v>
      </c>
      <c r="E28" s="78">
        <f t="shared" si="5"/>
        <v>0</v>
      </c>
      <c r="F28" s="79">
        <f t="shared" si="5"/>
        <v>356107.92000000004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322.87</v>
      </c>
      <c r="M28" s="98">
        <f t="shared" si="5"/>
        <v>0</v>
      </c>
      <c r="N28" s="78">
        <f t="shared" si="5"/>
        <v>0</v>
      </c>
      <c r="O28" s="77">
        <f t="shared" si="5"/>
        <v>60208.850000000006</v>
      </c>
      <c r="P28" s="98">
        <f t="shared" si="5"/>
        <v>0</v>
      </c>
      <c r="Q28" s="78">
        <f t="shared" si="5"/>
        <v>0</v>
      </c>
      <c r="R28" s="77">
        <f t="shared" si="5"/>
        <v>374307.39</v>
      </c>
      <c r="S28" s="98">
        <f t="shared" si="5"/>
        <v>0</v>
      </c>
      <c r="T28" s="78">
        <f t="shared" si="5"/>
        <v>0</v>
      </c>
      <c r="U28" s="77">
        <f t="shared" si="5"/>
        <v>4826.34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126810.35</v>
      </c>
      <c r="Z28" s="78">
        <f t="shared" si="5"/>
        <v>0</v>
      </c>
      <c r="AA28" s="77">
        <f t="shared" si="5"/>
        <v>370201.5399999999</v>
      </c>
      <c r="AB28" s="98">
        <f t="shared" si="5"/>
        <v>0</v>
      </c>
      <c r="AC28" s="78">
        <f t="shared" si="5"/>
        <v>0</v>
      </c>
      <c r="AD28" s="77">
        <f t="shared" si="5"/>
        <v>713739.35</v>
      </c>
      <c r="AE28" s="98">
        <f t="shared" si="5"/>
        <v>15000</v>
      </c>
      <c r="AF28" s="78">
        <f t="shared" si="5"/>
        <v>0</v>
      </c>
      <c r="AG28" s="77">
        <f t="shared" si="5"/>
        <v>494372.75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0.4</v>
      </c>
      <c r="AK28" s="98">
        <f t="shared" si="6"/>
        <v>8000</v>
      </c>
      <c r="AL28" s="78">
        <f t="shared" si="6"/>
        <v>0</v>
      </c>
      <c r="AM28" s="77">
        <f t="shared" si="6"/>
        <v>152375.72999999998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26218.43</v>
      </c>
      <c r="AT28" s="98">
        <f t="shared" si="6"/>
        <v>0</v>
      </c>
      <c r="AU28" s="78">
        <f t="shared" si="6"/>
        <v>0</v>
      </c>
      <c r="AV28" s="77">
        <f t="shared" si="6"/>
        <v>8906.23</v>
      </c>
      <c r="AW28" s="98">
        <f t="shared" si="6"/>
        <v>0</v>
      </c>
      <c r="AX28" s="78">
        <f t="shared" si="6"/>
        <v>0</v>
      </c>
      <c r="AY28" s="77">
        <f t="shared" si="6"/>
        <v>14253.3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304810.35</v>
      </c>
      <c r="BW28" s="77">
        <f>BW23+BW24+BW25+BW26+BW27</f>
        <v>0</v>
      </c>
      <c r="BX28" s="95">
        <f>BX23+BX24+BX25+BX26+BX27</f>
        <v>2575841.099999999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>
        <v>0</v>
      </c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63682.340000000004</v>
      </c>
      <c r="BM40" s="89">
        <v>0</v>
      </c>
      <c r="BN40" s="101">
        <v>63682.340000000004</v>
      </c>
      <c r="BO40" s="97"/>
      <c r="BP40" s="89"/>
      <c r="BQ40" s="101"/>
      <c r="BR40" s="97"/>
      <c r="BS40" s="89"/>
      <c r="BT40" s="101"/>
      <c r="BU40" s="76"/>
      <c r="BV40" s="85">
        <f t="shared" si="10"/>
        <v>63682.340000000004</v>
      </c>
      <c r="BW40" s="77">
        <f t="shared" si="10"/>
        <v>0</v>
      </c>
      <c r="BX40" s="79">
        <f t="shared" si="10"/>
        <v>63682.340000000004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63682.340000000004</v>
      </c>
      <c r="BM42" s="78">
        <f t="shared" si="12"/>
        <v>0</v>
      </c>
      <c r="BN42" s="77">
        <f t="shared" si="12"/>
        <v>63682.340000000004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63682.340000000004</v>
      </c>
      <c r="BW42" s="77">
        <f>BW38+BW39+BW40+BW41</f>
        <v>0</v>
      </c>
      <c r="BX42" s="95">
        <f>BX38+BX39+BX40+BX41</f>
        <v>63682.340000000004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461500</v>
      </c>
      <c r="BS49" s="89">
        <v>0</v>
      </c>
      <c r="BT49" s="101">
        <v>472447.11000000004</v>
      </c>
      <c r="BU49" s="76"/>
      <c r="BV49" s="85">
        <f aca="true" t="shared" si="15" ref="BV49:BX50">D49+G49+J49+M49+P49+S49+V49+Y49+AB49+AE49+AH49+AK49+AN49+AQ49+AT49+AW49+AZ49+BC49+BF49+BI49+BL49+BO49+BR49</f>
        <v>461500</v>
      </c>
      <c r="BW49" s="77">
        <f t="shared" si="15"/>
        <v>0</v>
      </c>
      <c r="BX49" s="79">
        <f t="shared" si="15"/>
        <v>472447.11000000004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110150</v>
      </c>
      <c r="BS50" s="89">
        <v>0</v>
      </c>
      <c r="BT50" s="101">
        <v>115201.89</v>
      </c>
      <c r="BU50" s="76"/>
      <c r="BV50" s="85">
        <f t="shared" si="15"/>
        <v>110150</v>
      </c>
      <c r="BW50" s="77">
        <f t="shared" si="15"/>
        <v>0</v>
      </c>
      <c r="BX50" s="79">
        <f t="shared" si="15"/>
        <v>115201.89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571650</v>
      </c>
      <c r="BS51" s="78">
        <f>BS49+BS50</f>
        <v>0</v>
      </c>
      <c r="BT51" s="77">
        <f>BT49+BT50</f>
        <v>587649</v>
      </c>
      <c r="BU51" s="85"/>
      <c r="BV51" s="85">
        <f>BV49+BV50</f>
        <v>571650</v>
      </c>
      <c r="BW51" s="77">
        <f>BW49+BW50</f>
        <v>0</v>
      </c>
      <c r="BX51" s="95">
        <f>BX49+BX50</f>
        <v>587649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943223.4400000001</v>
      </c>
      <c r="E53" s="86">
        <f t="shared" si="18"/>
        <v>0</v>
      </c>
      <c r="F53" s="86">
        <f t="shared" si="18"/>
        <v>1452411.6100000003</v>
      </c>
      <c r="G53" s="86">
        <f t="shared" si="18"/>
        <v>1500</v>
      </c>
      <c r="H53" s="86">
        <f t="shared" si="18"/>
        <v>0</v>
      </c>
      <c r="I53" s="86">
        <f t="shared" si="18"/>
        <v>1500</v>
      </c>
      <c r="J53" s="86">
        <f t="shared" si="18"/>
        <v>43804.18</v>
      </c>
      <c r="K53" s="86">
        <f t="shared" si="18"/>
        <v>0</v>
      </c>
      <c r="L53" s="86">
        <f t="shared" si="18"/>
        <v>51412.00000000001</v>
      </c>
      <c r="M53" s="86">
        <f t="shared" si="18"/>
        <v>176446.03</v>
      </c>
      <c r="N53" s="86">
        <f t="shared" si="18"/>
        <v>0</v>
      </c>
      <c r="O53" s="86">
        <f t="shared" si="18"/>
        <v>303379.95999999996</v>
      </c>
      <c r="P53" s="86">
        <f t="shared" si="18"/>
        <v>67172.44</v>
      </c>
      <c r="Q53" s="86">
        <f t="shared" si="18"/>
        <v>0</v>
      </c>
      <c r="R53" s="86">
        <f t="shared" si="18"/>
        <v>576206.49</v>
      </c>
      <c r="S53" s="86">
        <f t="shared" si="18"/>
        <v>41200</v>
      </c>
      <c r="T53" s="86">
        <f t="shared" si="18"/>
        <v>0</v>
      </c>
      <c r="U53" s="86">
        <f t="shared" si="18"/>
        <v>67534.97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127310.35</v>
      </c>
      <c r="Z53" s="86">
        <f t="shared" si="18"/>
        <v>0</v>
      </c>
      <c r="AA53" s="86">
        <f t="shared" si="18"/>
        <v>371051.6599999999</v>
      </c>
      <c r="AB53" s="86">
        <f t="shared" si="18"/>
        <v>294400.09</v>
      </c>
      <c r="AC53" s="86">
        <f t="shared" si="18"/>
        <v>0</v>
      </c>
      <c r="AD53" s="86">
        <f t="shared" si="18"/>
        <v>1035460.5</v>
      </c>
      <c r="AE53" s="86">
        <f t="shared" si="18"/>
        <v>123959.93</v>
      </c>
      <c r="AF53" s="86">
        <f t="shared" si="18"/>
        <v>0</v>
      </c>
      <c r="AG53" s="86">
        <f t="shared" si="18"/>
        <v>648544.9</v>
      </c>
      <c r="AH53" s="86">
        <f t="shared" si="18"/>
        <v>35000</v>
      </c>
      <c r="AI53" s="86">
        <f t="shared" si="18"/>
        <v>0</v>
      </c>
      <c r="AJ53" s="86">
        <f aca="true" t="shared" si="19" ref="AJ53:BT53">AJ20+AJ28+AJ35+AJ42+AJ46+AJ51</f>
        <v>35146.450000000004</v>
      </c>
      <c r="AK53" s="86">
        <f t="shared" si="19"/>
        <v>584163.7</v>
      </c>
      <c r="AL53" s="86">
        <f t="shared" si="19"/>
        <v>0</v>
      </c>
      <c r="AM53" s="86">
        <f t="shared" si="19"/>
        <v>803781.13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15600</v>
      </c>
      <c r="AR53" s="86">
        <f t="shared" si="19"/>
        <v>0</v>
      </c>
      <c r="AS53" s="86">
        <f t="shared" si="19"/>
        <v>45648.17</v>
      </c>
      <c r="AT53" s="86">
        <f t="shared" si="19"/>
        <v>28397.13</v>
      </c>
      <c r="AU53" s="86">
        <f t="shared" si="19"/>
        <v>0</v>
      </c>
      <c r="AV53" s="86">
        <f t="shared" si="19"/>
        <v>41175.7</v>
      </c>
      <c r="AW53" s="86">
        <f t="shared" si="19"/>
        <v>500</v>
      </c>
      <c r="AX53" s="86">
        <f t="shared" si="19"/>
        <v>0</v>
      </c>
      <c r="AY53" s="86">
        <f t="shared" si="19"/>
        <v>14753.3</v>
      </c>
      <c r="AZ53" s="86">
        <f t="shared" si="19"/>
        <v>1000</v>
      </c>
      <c r="BA53" s="86">
        <f t="shared" si="19"/>
        <v>0</v>
      </c>
      <c r="BB53" s="86">
        <f t="shared" si="19"/>
        <v>1000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57816.53</v>
      </c>
      <c r="BJ53" s="86">
        <f t="shared" si="19"/>
        <v>0</v>
      </c>
      <c r="BK53" s="86">
        <f t="shared" si="19"/>
        <v>20000</v>
      </c>
      <c r="BL53" s="86">
        <f t="shared" si="19"/>
        <v>77735.01000000001</v>
      </c>
      <c r="BM53" s="86">
        <f t="shared" si="19"/>
        <v>0</v>
      </c>
      <c r="BN53" s="86">
        <f t="shared" si="19"/>
        <v>77735.01000000001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571650</v>
      </c>
      <c r="BS53" s="86">
        <f t="shared" si="19"/>
        <v>0</v>
      </c>
      <c r="BT53" s="86">
        <f t="shared" si="19"/>
        <v>587649</v>
      </c>
      <c r="BU53" s="86">
        <f>BU8</f>
        <v>0</v>
      </c>
      <c r="BV53" s="102">
        <f>BV8+BV20+BV28+BV35+BV42+BV46+BV51</f>
        <v>3190878.8299999996</v>
      </c>
      <c r="BW53" s="87">
        <f>BW20+BW28+BW35+BW42+BW46+BW51</f>
        <v>0</v>
      </c>
      <c r="BX53" s="87">
        <f>BX20+BX28+BX35+BX42+BX46+BX51</f>
        <v>6134390.849999999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435645.0200000001</v>
      </c>
      <c r="E10" s="89">
        <v>0</v>
      </c>
      <c r="F10" s="90"/>
      <c r="G10" s="88"/>
      <c r="H10" s="89"/>
      <c r="I10" s="90"/>
      <c r="J10" s="97">
        <v>34917.05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>
        <v>40585.96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12856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524004.0300000001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32136.09</v>
      </c>
      <c r="E11" s="89">
        <v>0</v>
      </c>
      <c r="F11" s="90"/>
      <c r="G11" s="88"/>
      <c r="H11" s="89"/>
      <c r="I11" s="90"/>
      <c r="J11" s="97">
        <v>2387.13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300</v>
      </c>
      <c r="AC11" s="89">
        <v>0</v>
      </c>
      <c r="AD11" s="90"/>
      <c r="AE11" s="91">
        <v>0</v>
      </c>
      <c r="AF11" s="89">
        <v>0</v>
      </c>
      <c r="AG11" s="90"/>
      <c r="AH11" s="91"/>
      <c r="AI11" s="89"/>
      <c r="AJ11" s="90"/>
      <c r="AK11" s="91">
        <v>2837.39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700</v>
      </c>
      <c r="BJ11" s="89">
        <v>0</v>
      </c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38360.61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258141.26</v>
      </c>
      <c r="E12" s="89">
        <v>0</v>
      </c>
      <c r="F12" s="90"/>
      <c r="G12" s="88">
        <v>1500</v>
      </c>
      <c r="H12" s="89">
        <v>0</v>
      </c>
      <c r="I12" s="90"/>
      <c r="J12" s="97">
        <v>5000</v>
      </c>
      <c r="K12" s="89">
        <v>0</v>
      </c>
      <c r="L12" s="101"/>
      <c r="M12" s="91">
        <v>114514</v>
      </c>
      <c r="N12" s="89">
        <v>0</v>
      </c>
      <c r="O12" s="90"/>
      <c r="P12" s="91">
        <v>41200</v>
      </c>
      <c r="Q12" s="89">
        <v>0</v>
      </c>
      <c r="R12" s="90"/>
      <c r="S12" s="91">
        <v>27200</v>
      </c>
      <c r="T12" s="89">
        <v>0</v>
      </c>
      <c r="U12" s="90"/>
      <c r="V12" s="91">
        <v>0</v>
      </c>
      <c r="W12" s="89">
        <v>0</v>
      </c>
      <c r="X12" s="90"/>
      <c r="Y12" s="91">
        <v>500</v>
      </c>
      <c r="Z12" s="89">
        <v>0</v>
      </c>
      <c r="AA12" s="90"/>
      <c r="AB12" s="91">
        <v>115300</v>
      </c>
      <c r="AC12" s="89">
        <v>0</v>
      </c>
      <c r="AD12" s="90"/>
      <c r="AE12" s="91">
        <v>112500</v>
      </c>
      <c r="AF12" s="89">
        <v>0</v>
      </c>
      <c r="AG12" s="90"/>
      <c r="AH12" s="91">
        <v>35000</v>
      </c>
      <c r="AI12" s="89">
        <v>0</v>
      </c>
      <c r="AJ12" s="90"/>
      <c r="AK12" s="91">
        <v>52313.229999999996</v>
      </c>
      <c r="AL12" s="89">
        <v>0</v>
      </c>
      <c r="AM12" s="90"/>
      <c r="AN12" s="91"/>
      <c r="AO12" s="89"/>
      <c r="AP12" s="90"/>
      <c r="AQ12" s="91">
        <v>15600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778768.49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2400</v>
      </c>
      <c r="E13" s="89">
        <v>0</v>
      </c>
      <c r="F13" s="90"/>
      <c r="G13" s="88"/>
      <c r="H13" s="89"/>
      <c r="I13" s="90"/>
      <c r="J13" s="97">
        <v>1500</v>
      </c>
      <c r="K13" s="89">
        <v>0</v>
      </c>
      <c r="L13" s="101"/>
      <c r="M13" s="91">
        <v>61932.030000000006</v>
      </c>
      <c r="N13" s="89">
        <v>0</v>
      </c>
      <c r="O13" s="90"/>
      <c r="P13" s="91">
        <v>25972.440000000002</v>
      </c>
      <c r="Q13" s="89">
        <v>0</v>
      </c>
      <c r="R13" s="90"/>
      <c r="S13" s="91">
        <v>14000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>
        <v>179482.35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473174.41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500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758961.23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11331.44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11331.44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15787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1000</v>
      </c>
      <c r="BA19" s="89">
        <v>0</v>
      </c>
      <c r="BB19" s="101"/>
      <c r="BC19" s="97"/>
      <c r="BD19" s="89"/>
      <c r="BE19" s="101"/>
      <c r="BF19" s="97"/>
      <c r="BG19" s="89"/>
      <c r="BH19" s="101"/>
      <c r="BI19" s="97">
        <v>44260.53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61047.53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745609.3700000001</v>
      </c>
      <c r="E20" s="78">
        <f t="shared" si="1"/>
        <v>0</v>
      </c>
      <c r="F20" s="79">
        <f t="shared" si="1"/>
        <v>0</v>
      </c>
      <c r="G20" s="85">
        <f t="shared" si="1"/>
        <v>1500</v>
      </c>
      <c r="H20" s="78">
        <f t="shared" si="1"/>
        <v>0</v>
      </c>
      <c r="I20" s="79">
        <f t="shared" si="1"/>
        <v>0</v>
      </c>
      <c r="J20" s="98">
        <f t="shared" si="1"/>
        <v>43804.18</v>
      </c>
      <c r="K20" s="78">
        <f t="shared" si="1"/>
        <v>0</v>
      </c>
      <c r="L20" s="77">
        <f t="shared" si="1"/>
        <v>0</v>
      </c>
      <c r="M20" s="98">
        <f t="shared" si="1"/>
        <v>176446.03</v>
      </c>
      <c r="N20" s="78">
        <f t="shared" si="1"/>
        <v>0</v>
      </c>
      <c r="O20" s="77">
        <f t="shared" si="1"/>
        <v>0</v>
      </c>
      <c r="P20" s="98">
        <f t="shared" si="1"/>
        <v>67172.44</v>
      </c>
      <c r="Q20" s="78">
        <f t="shared" si="1"/>
        <v>0</v>
      </c>
      <c r="R20" s="77">
        <f t="shared" si="1"/>
        <v>0</v>
      </c>
      <c r="S20" s="98">
        <f t="shared" si="1"/>
        <v>41200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500</v>
      </c>
      <c r="Z20" s="78">
        <f t="shared" si="1"/>
        <v>0</v>
      </c>
      <c r="AA20" s="77">
        <f t="shared" si="1"/>
        <v>0</v>
      </c>
      <c r="AB20" s="98">
        <f t="shared" si="1"/>
        <v>295082.35</v>
      </c>
      <c r="AC20" s="78">
        <f t="shared" si="1"/>
        <v>0</v>
      </c>
      <c r="AD20" s="77">
        <f t="shared" si="1"/>
        <v>0</v>
      </c>
      <c r="AE20" s="98">
        <f t="shared" si="1"/>
        <v>112500</v>
      </c>
      <c r="AF20" s="78">
        <f t="shared" si="1"/>
        <v>0</v>
      </c>
      <c r="AG20" s="77">
        <f t="shared" si="1"/>
        <v>0</v>
      </c>
      <c r="AH20" s="98">
        <f t="shared" si="1"/>
        <v>35000</v>
      </c>
      <c r="AI20" s="78">
        <f t="shared" si="1"/>
        <v>0</v>
      </c>
      <c r="AJ20" s="77">
        <f t="shared" si="1"/>
        <v>0</v>
      </c>
      <c r="AK20" s="98">
        <f t="shared" si="1"/>
        <v>568910.99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15600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500</v>
      </c>
      <c r="AX20" s="78">
        <f t="shared" si="1"/>
        <v>0</v>
      </c>
      <c r="AY20" s="77">
        <f t="shared" si="1"/>
        <v>0</v>
      </c>
      <c r="AZ20" s="98">
        <f t="shared" si="1"/>
        <v>1000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57816.53</v>
      </c>
      <c r="BJ20" s="78">
        <f t="shared" si="1"/>
        <v>0</v>
      </c>
      <c r="BK20" s="77">
        <f t="shared" si="1"/>
        <v>0</v>
      </c>
      <c r="BL20" s="98">
        <f t="shared" si="1"/>
        <v>11331.44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2173973.33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156000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15000</v>
      </c>
      <c r="AF24" s="89">
        <v>0</v>
      </c>
      <c r="AG24" s="101"/>
      <c r="AH24" s="97"/>
      <c r="AI24" s="89"/>
      <c r="AJ24" s="101"/>
      <c r="AK24" s="97">
        <v>8000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179000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>
        <v>50353.87</v>
      </c>
      <c r="Z25" s="89">
        <v>0</v>
      </c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>
        <v>0</v>
      </c>
      <c r="AR25" s="89">
        <v>0</v>
      </c>
      <c r="AS25" s="101"/>
      <c r="AT25" s="97">
        <v>0</v>
      </c>
      <c r="AU25" s="89">
        <v>0</v>
      </c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50353.87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156000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50353.87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229353.87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35498.020000000004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35498.020000000004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35498.020000000004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35498.020000000004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461500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461500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110150</v>
      </c>
      <c r="BS50" s="89">
        <v>0</v>
      </c>
      <c r="BT50" s="101"/>
      <c r="BU50" s="76"/>
      <c r="BV50" s="85">
        <f t="shared" si="9"/>
        <v>110150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571650</v>
      </c>
      <c r="BS51" s="78">
        <f>BS49+BS50</f>
        <v>0</v>
      </c>
      <c r="BT51" s="77">
        <f>BT49+BT50</f>
        <v>0</v>
      </c>
      <c r="BU51" s="85"/>
      <c r="BV51" s="85">
        <f>BV49+BV50</f>
        <v>571650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901609.3700000001</v>
      </c>
      <c r="E53" s="86">
        <f t="shared" si="11"/>
        <v>0</v>
      </c>
      <c r="F53" s="86">
        <f t="shared" si="11"/>
        <v>0</v>
      </c>
      <c r="G53" s="86">
        <f t="shared" si="11"/>
        <v>1500</v>
      </c>
      <c r="H53" s="86">
        <f t="shared" si="11"/>
        <v>0</v>
      </c>
      <c r="I53" s="86">
        <f t="shared" si="11"/>
        <v>0</v>
      </c>
      <c r="J53" s="86">
        <f t="shared" si="11"/>
        <v>43804.18</v>
      </c>
      <c r="K53" s="86">
        <f t="shared" si="11"/>
        <v>0</v>
      </c>
      <c r="L53" s="86">
        <f t="shared" si="11"/>
        <v>0</v>
      </c>
      <c r="M53" s="86">
        <f t="shared" si="11"/>
        <v>176446.03</v>
      </c>
      <c r="N53" s="86">
        <f t="shared" si="11"/>
        <v>0</v>
      </c>
      <c r="O53" s="86">
        <f t="shared" si="11"/>
        <v>0</v>
      </c>
      <c r="P53" s="86">
        <f t="shared" si="11"/>
        <v>67172.44</v>
      </c>
      <c r="Q53" s="86">
        <f t="shared" si="11"/>
        <v>0</v>
      </c>
      <c r="R53" s="86">
        <f t="shared" si="11"/>
        <v>0</v>
      </c>
      <c r="S53" s="86">
        <f t="shared" si="11"/>
        <v>41200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50853.87</v>
      </c>
      <c r="Z53" s="86">
        <f t="shared" si="11"/>
        <v>0</v>
      </c>
      <c r="AA53" s="86">
        <f t="shared" si="11"/>
        <v>0</v>
      </c>
      <c r="AB53" s="86">
        <f t="shared" si="11"/>
        <v>295082.35</v>
      </c>
      <c r="AC53" s="86">
        <f t="shared" si="11"/>
        <v>0</v>
      </c>
      <c r="AD53" s="86">
        <f t="shared" si="11"/>
        <v>0</v>
      </c>
      <c r="AE53" s="86">
        <f t="shared" si="11"/>
        <v>127500</v>
      </c>
      <c r="AF53" s="86">
        <f t="shared" si="11"/>
        <v>0</v>
      </c>
      <c r="AG53" s="86">
        <f t="shared" si="11"/>
        <v>0</v>
      </c>
      <c r="AH53" s="86">
        <f t="shared" si="11"/>
        <v>35000</v>
      </c>
      <c r="AI53" s="86">
        <f t="shared" si="11"/>
        <v>0</v>
      </c>
      <c r="AJ53" s="86">
        <f t="shared" si="11"/>
        <v>0</v>
      </c>
      <c r="AK53" s="86">
        <f t="shared" si="11"/>
        <v>576910.99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15600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500</v>
      </c>
      <c r="AX53" s="86">
        <f t="shared" si="11"/>
        <v>0</v>
      </c>
      <c r="AY53" s="86">
        <f t="shared" si="11"/>
        <v>0</v>
      </c>
      <c r="AZ53" s="86">
        <f t="shared" si="11"/>
        <v>1000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57816.53</v>
      </c>
      <c r="BJ53" s="86">
        <f t="shared" si="11"/>
        <v>0</v>
      </c>
      <c r="BK53" s="86">
        <f t="shared" si="11"/>
        <v>0</v>
      </c>
      <c r="BL53" s="86">
        <f t="shared" si="11"/>
        <v>46829.46000000001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571650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3010475.22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435645.0200000001</v>
      </c>
      <c r="E10" s="89">
        <v>0</v>
      </c>
      <c r="F10" s="90"/>
      <c r="G10" s="88"/>
      <c r="H10" s="89"/>
      <c r="I10" s="90"/>
      <c r="J10" s="97">
        <v>34917.05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>
        <v>40585.96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12856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524004.0300000001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32136.09</v>
      </c>
      <c r="E11" s="89">
        <v>0</v>
      </c>
      <c r="F11" s="90"/>
      <c r="G11" s="88"/>
      <c r="H11" s="89"/>
      <c r="I11" s="90"/>
      <c r="J11" s="97">
        <v>2387.13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300</v>
      </c>
      <c r="AC11" s="89">
        <v>0</v>
      </c>
      <c r="AD11" s="90"/>
      <c r="AE11" s="91">
        <v>0</v>
      </c>
      <c r="AF11" s="89">
        <v>0</v>
      </c>
      <c r="AG11" s="90"/>
      <c r="AH11" s="91"/>
      <c r="AI11" s="89"/>
      <c r="AJ11" s="90"/>
      <c r="AK11" s="91">
        <v>2837.39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700</v>
      </c>
      <c r="BJ11" s="89">
        <v>0</v>
      </c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38360.61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257687.57</v>
      </c>
      <c r="E12" s="89">
        <v>0</v>
      </c>
      <c r="F12" s="90"/>
      <c r="G12" s="88">
        <v>1500</v>
      </c>
      <c r="H12" s="89">
        <v>0</v>
      </c>
      <c r="I12" s="90"/>
      <c r="J12" s="97">
        <v>5000</v>
      </c>
      <c r="K12" s="89">
        <v>0</v>
      </c>
      <c r="L12" s="101"/>
      <c r="M12" s="91">
        <v>114514</v>
      </c>
      <c r="N12" s="89">
        <v>0</v>
      </c>
      <c r="O12" s="90"/>
      <c r="P12" s="91">
        <v>41200</v>
      </c>
      <c r="Q12" s="89">
        <v>0</v>
      </c>
      <c r="R12" s="90"/>
      <c r="S12" s="91">
        <v>27200</v>
      </c>
      <c r="T12" s="89">
        <v>0</v>
      </c>
      <c r="U12" s="90"/>
      <c r="V12" s="91">
        <v>0</v>
      </c>
      <c r="W12" s="89">
        <v>0</v>
      </c>
      <c r="X12" s="90"/>
      <c r="Y12" s="91">
        <v>500</v>
      </c>
      <c r="Z12" s="89">
        <v>0</v>
      </c>
      <c r="AA12" s="90"/>
      <c r="AB12" s="91">
        <v>115300</v>
      </c>
      <c r="AC12" s="89">
        <v>0</v>
      </c>
      <c r="AD12" s="90"/>
      <c r="AE12" s="91">
        <v>112500</v>
      </c>
      <c r="AF12" s="89">
        <v>0</v>
      </c>
      <c r="AG12" s="90"/>
      <c r="AH12" s="91">
        <v>32000</v>
      </c>
      <c r="AI12" s="89">
        <v>0</v>
      </c>
      <c r="AJ12" s="90"/>
      <c r="AK12" s="91">
        <v>52313.229999999996</v>
      </c>
      <c r="AL12" s="89">
        <v>0</v>
      </c>
      <c r="AM12" s="90"/>
      <c r="AN12" s="91"/>
      <c r="AO12" s="89"/>
      <c r="AP12" s="90"/>
      <c r="AQ12" s="91">
        <v>15600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775314.8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2400</v>
      </c>
      <c r="E13" s="89">
        <v>0</v>
      </c>
      <c r="F13" s="90"/>
      <c r="G13" s="88"/>
      <c r="H13" s="89"/>
      <c r="I13" s="90"/>
      <c r="J13" s="97">
        <v>1500</v>
      </c>
      <c r="K13" s="89">
        <v>0</v>
      </c>
      <c r="L13" s="101"/>
      <c r="M13" s="91">
        <v>61932.030000000006</v>
      </c>
      <c r="N13" s="89">
        <v>0</v>
      </c>
      <c r="O13" s="90"/>
      <c r="P13" s="91">
        <v>25972.440000000002</v>
      </c>
      <c r="Q13" s="89">
        <v>0</v>
      </c>
      <c r="R13" s="90"/>
      <c r="S13" s="91">
        <v>14000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>
        <v>179482.35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473174.41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500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758961.23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9653.32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9653.32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15787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1000</v>
      </c>
      <c r="BA19" s="89">
        <v>0</v>
      </c>
      <c r="BB19" s="101"/>
      <c r="BC19" s="97"/>
      <c r="BD19" s="89"/>
      <c r="BE19" s="101"/>
      <c r="BF19" s="97"/>
      <c r="BG19" s="89"/>
      <c r="BH19" s="101"/>
      <c r="BI19" s="97">
        <v>44260.53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61047.53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745155.6800000002</v>
      </c>
      <c r="E20" s="78">
        <f t="shared" si="1"/>
        <v>0</v>
      </c>
      <c r="F20" s="79">
        <f t="shared" si="1"/>
        <v>0</v>
      </c>
      <c r="G20" s="85">
        <f t="shared" si="1"/>
        <v>1500</v>
      </c>
      <c r="H20" s="78">
        <f t="shared" si="1"/>
        <v>0</v>
      </c>
      <c r="I20" s="79">
        <f t="shared" si="1"/>
        <v>0</v>
      </c>
      <c r="J20" s="98">
        <f t="shared" si="1"/>
        <v>43804.18</v>
      </c>
      <c r="K20" s="78">
        <f t="shared" si="1"/>
        <v>0</v>
      </c>
      <c r="L20" s="77">
        <f t="shared" si="1"/>
        <v>0</v>
      </c>
      <c r="M20" s="98">
        <f t="shared" si="1"/>
        <v>176446.03</v>
      </c>
      <c r="N20" s="78">
        <f t="shared" si="1"/>
        <v>0</v>
      </c>
      <c r="O20" s="77">
        <f t="shared" si="1"/>
        <v>0</v>
      </c>
      <c r="P20" s="98">
        <f t="shared" si="1"/>
        <v>67172.44</v>
      </c>
      <c r="Q20" s="78">
        <f t="shared" si="1"/>
        <v>0</v>
      </c>
      <c r="R20" s="77">
        <f t="shared" si="1"/>
        <v>0</v>
      </c>
      <c r="S20" s="98">
        <f t="shared" si="1"/>
        <v>41200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500</v>
      </c>
      <c r="Z20" s="78">
        <f t="shared" si="1"/>
        <v>0</v>
      </c>
      <c r="AA20" s="77">
        <f t="shared" si="1"/>
        <v>0</v>
      </c>
      <c r="AB20" s="98">
        <f t="shared" si="1"/>
        <v>295082.35</v>
      </c>
      <c r="AC20" s="78">
        <f t="shared" si="1"/>
        <v>0</v>
      </c>
      <c r="AD20" s="77">
        <f t="shared" si="1"/>
        <v>0</v>
      </c>
      <c r="AE20" s="98">
        <f t="shared" si="1"/>
        <v>112500</v>
      </c>
      <c r="AF20" s="78">
        <f t="shared" si="1"/>
        <v>0</v>
      </c>
      <c r="AG20" s="77">
        <f t="shared" si="1"/>
        <v>0</v>
      </c>
      <c r="AH20" s="98">
        <f t="shared" si="1"/>
        <v>32000</v>
      </c>
      <c r="AI20" s="78">
        <f t="shared" si="1"/>
        <v>0</v>
      </c>
      <c r="AJ20" s="77">
        <f t="shared" si="1"/>
        <v>0</v>
      </c>
      <c r="AK20" s="98">
        <f t="shared" si="1"/>
        <v>568910.99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15600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500</v>
      </c>
      <c r="AX20" s="78">
        <f t="shared" si="1"/>
        <v>0</v>
      </c>
      <c r="AY20" s="77">
        <f t="shared" si="1"/>
        <v>0</v>
      </c>
      <c r="AZ20" s="98">
        <f t="shared" si="1"/>
        <v>1000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57816.53</v>
      </c>
      <c r="BJ20" s="78">
        <f t="shared" si="1"/>
        <v>0</v>
      </c>
      <c r="BK20" s="77">
        <f t="shared" si="1"/>
        <v>0</v>
      </c>
      <c r="BL20" s="98">
        <f t="shared" si="1"/>
        <v>9653.32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2168841.52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135000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15000</v>
      </c>
      <c r="AF24" s="89">
        <v>0</v>
      </c>
      <c r="AG24" s="101"/>
      <c r="AH24" s="97"/>
      <c r="AI24" s="89"/>
      <c r="AJ24" s="101"/>
      <c r="AK24" s="97">
        <v>8000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158000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>
        <v>0</v>
      </c>
      <c r="AR25" s="89">
        <v>0</v>
      </c>
      <c r="AS25" s="101"/>
      <c r="AT25" s="97">
        <v>0</v>
      </c>
      <c r="AU25" s="89">
        <v>0</v>
      </c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135000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158000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29285.32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29285.32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29285.32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29285.32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461500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461500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110150</v>
      </c>
      <c r="BS50" s="89">
        <v>0</v>
      </c>
      <c r="BT50" s="101"/>
      <c r="BU50" s="76"/>
      <c r="BV50" s="85">
        <f t="shared" si="9"/>
        <v>110150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571650</v>
      </c>
      <c r="BS51" s="78">
        <f>BS49+BS50</f>
        <v>0</v>
      </c>
      <c r="BT51" s="77">
        <f>BT49+BT50</f>
        <v>0</v>
      </c>
      <c r="BU51" s="85"/>
      <c r="BV51" s="85">
        <f>BV49+BV50</f>
        <v>571650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880155.6800000002</v>
      </c>
      <c r="E53" s="86">
        <f t="shared" si="11"/>
        <v>0</v>
      </c>
      <c r="F53" s="86">
        <f t="shared" si="11"/>
        <v>0</v>
      </c>
      <c r="G53" s="86">
        <f t="shared" si="11"/>
        <v>1500</v>
      </c>
      <c r="H53" s="86">
        <f t="shared" si="11"/>
        <v>0</v>
      </c>
      <c r="I53" s="86">
        <f t="shared" si="11"/>
        <v>0</v>
      </c>
      <c r="J53" s="86">
        <f t="shared" si="11"/>
        <v>43804.18</v>
      </c>
      <c r="K53" s="86">
        <f t="shared" si="11"/>
        <v>0</v>
      </c>
      <c r="L53" s="86">
        <f t="shared" si="11"/>
        <v>0</v>
      </c>
      <c r="M53" s="86">
        <f t="shared" si="11"/>
        <v>176446.03</v>
      </c>
      <c r="N53" s="86">
        <f t="shared" si="11"/>
        <v>0</v>
      </c>
      <c r="O53" s="86">
        <f t="shared" si="11"/>
        <v>0</v>
      </c>
      <c r="P53" s="86">
        <f t="shared" si="11"/>
        <v>67172.44</v>
      </c>
      <c r="Q53" s="86">
        <f t="shared" si="11"/>
        <v>0</v>
      </c>
      <c r="R53" s="86">
        <f t="shared" si="11"/>
        <v>0</v>
      </c>
      <c r="S53" s="86">
        <f t="shared" si="11"/>
        <v>41200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500</v>
      </c>
      <c r="Z53" s="86">
        <f t="shared" si="11"/>
        <v>0</v>
      </c>
      <c r="AA53" s="86">
        <f t="shared" si="11"/>
        <v>0</v>
      </c>
      <c r="AB53" s="86">
        <f t="shared" si="11"/>
        <v>295082.35</v>
      </c>
      <c r="AC53" s="86">
        <f t="shared" si="11"/>
        <v>0</v>
      </c>
      <c r="AD53" s="86">
        <f t="shared" si="11"/>
        <v>0</v>
      </c>
      <c r="AE53" s="86">
        <f t="shared" si="11"/>
        <v>127500</v>
      </c>
      <c r="AF53" s="86">
        <f t="shared" si="11"/>
        <v>0</v>
      </c>
      <c r="AG53" s="86">
        <f t="shared" si="11"/>
        <v>0</v>
      </c>
      <c r="AH53" s="86">
        <f t="shared" si="11"/>
        <v>32000</v>
      </c>
      <c r="AI53" s="86">
        <f t="shared" si="11"/>
        <v>0</v>
      </c>
      <c r="AJ53" s="86">
        <f t="shared" si="11"/>
        <v>0</v>
      </c>
      <c r="AK53" s="86">
        <f t="shared" si="11"/>
        <v>576910.99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15600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500</v>
      </c>
      <c r="AX53" s="86">
        <f t="shared" si="11"/>
        <v>0</v>
      </c>
      <c r="AY53" s="86">
        <f t="shared" si="11"/>
        <v>0</v>
      </c>
      <c r="AZ53" s="86">
        <f t="shared" si="11"/>
        <v>1000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57816.53</v>
      </c>
      <c r="BJ53" s="86">
        <f t="shared" si="11"/>
        <v>0</v>
      </c>
      <c r="BK53" s="86">
        <f t="shared" si="11"/>
        <v>0</v>
      </c>
      <c r="BL53" s="86">
        <f t="shared" si="11"/>
        <v>38938.64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571650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2927776.84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2023-12-28T11:03:58Z</dcterms:modified>
  <cp:category/>
  <cp:version/>
  <cp:contentType/>
  <cp:contentStatus/>
</cp:coreProperties>
</file>