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<sst xmlns="http://schemas.openxmlformats.org/spreadsheetml/2006/main" count="870" uniqueCount="149">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</sst>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167735.86</v>
      </c>
      <c r="E5" s="38"/>
    </row>
    <row r="6" spans="2:5" ht="15">
      <c r="B6" s="8"/>
      <c r="C6" s="5" t="s">
        <v>5</v>
      </c>
      <c r="D6" s="39">
        <v>1276134.02</v>
      </c>
      <c r="E6" s="40"/>
    </row>
    <row r="7" spans="2:5" ht="15">
      <c r="B7" s="8"/>
      <c r="C7" s="5" t="s">
        <v>6</v>
      </c>
      <c r="D7" s="39">
        <v>1402025.3199999998</v>
      </c>
      <c r="E7" s="40"/>
    </row>
    <row r="8" spans="2:5" ht="15.75" thickBot="1">
      <c r="B8" s="9"/>
      <c r="C8" s="6" t="s">
        <v>7</v>
      </c>
      <c r="D8" s="41"/>
      <c r="E8" s="42">
        <v>2838016.22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339400.64</v>
      </c>
      <c r="E10" s="45">
        <v>348005.19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307327.88</v>
      </c>
      <c r="E14" s="45">
        <v>313993.12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646728.52</v>
      </c>
      <c r="E16" s="51">
        <f>E10+E11+E12+E13+E14+E15</f>
        <v>661998.31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1508556.6200000006</v>
      </c>
      <c r="E18" s="45">
        <v>1511519.0600000003</v>
      </c>
    </row>
    <row r="19" spans="2:5" ht="15">
      <c r="B19" s="13">
        <v>20102</v>
      </c>
      <c r="C19" s="54" t="s">
        <v>21</v>
      </c>
      <c r="D19" s="39">
        <v>260.1</v>
      </c>
      <c r="E19" s="50">
        <v>260.1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1508816.7200000007</v>
      </c>
      <c r="E23" s="51">
        <f>E18+E19+E20+E21+E22</f>
        <v>1511779.1600000004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357001.3400000001</v>
      </c>
      <c r="E25" s="45">
        <v>325680.61</v>
      </c>
    </row>
    <row r="26" spans="2:5" ht="15">
      <c r="B26" s="13">
        <v>30200</v>
      </c>
      <c r="C26" s="54" t="s">
        <v>28</v>
      </c>
      <c r="D26" s="39">
        <v>10707.399999999998</v>
      </c>
      <c r="E26" s="45">
        <v>3216.880000000001</v>
      </c>
    </row>
    <row r="27" spans="2:5" ht="15">
      <c r="B27" s="13">
        <v>30300</v>
      </c>
      <c r="C27" s="54" t="s">
        <v>29</v>
      </c>
      <c r="D27" s="39">
        <v>899.1899999999999</v>
      </c>
      <c r="E27" s="45">
        <v>195.7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26751.329999999994</v>
      </c>
      <c r="E29" s="50">
        <v>87072.79999999999</v>
      </c>
    </row>
    <row r="30" spans="2:5" ht="15.75" thickBot="1">
      <c r="B30" s="16">
        <v>30000</v>
      </c>
      <c r="C30" s="15" t="s">
        <v>32</v>
      </c>
      <c r="D30" s="48">
        <f>D25+D26+D27+D28+D29</f>
        <v>395359.2600000001</v>
      </c>
      <c r="E30" s="51">
        <f>E25+E26+E27+E28+E29</f>
        <v>416165.99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694434.09</v>
      </c>
      <c r="E33" s="59">
        <v>643592.32</v>
      </c>
    </row>
    <row r="34" spans="2:5" ht="15">
      <c r="B34" s="13">
        <v>40300</v>
      </c>
      <c r="C34" s="54" t="s">
        <v>37</v>
      </c>
      <c r="D34" s="61">
        <v>1955</v>
      </c>
      <c r="E34" s="45">
        <v>65755</v>
      </c>
    </row>
    <row r="35" spans="2:5" ht="15">
      <c r="B35" s="13">
        <v>40400</v>
      </c>
      <c r="C35" s="54" t="s">
        <v>38</v>
      </c>
      <c r="D35" s="39">
        <v>26301</v>
      </c>
      <c r="E35" s="45">
        <v>28521</v>
      </c>
    </row>
    <row r="36" spans="2:5" ht="15">
      <c r="B36" s="13">
        <v>40500</v>
      </c>
      <c r="C36" s="54" t="s">
        <v>39</v>
      </c>
      <c r="D36" s="49">
        <v>2835.52</v>
      </c>
      <c r="E36" s="50">
        <v>2835.52</v>
      </c>
    </row>
    <row r="37" spans="2:5" ht="15.75" thickBot="1">
      <c r="B37" s="16">
        <v>40000</v>
      </c>
      <c r="C37" s="15" t="s">
        <v>40</v>
      </c>
      <c r="D37" s="48">
        <f>D32+D33+D34+D35+D36</f>
        <v>725525.61</v>
      </c>
      <c r="E37" s="51">
        <f>E32+E33+E34+E35+E36</f>
        <v>740703.84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299470.12000000005</v>
      </c>
      <c r="E54" s="45">
        <v>302019.82999999996</v>
      </c>
    </row>
    <row r="55" spans="2:5" ht="15">
      <c r="B55" s="13">
        <v>90200</v>
      </c>
      <c r="C55" s="54" t="s">
        <v>62</v>
      </c>
      <c r="D55" s="61">
        <v>3685.2299999999996</v>
      </c>
      <c r="E55" s="62">
        <v>3908.2099999999964</v>
      </c>
    </row>
    <row r="56" spans="2:5" ht="15.75" thickBot="1">
      <c r="B56" s="16">
        <v>90000</v>
      </c>
      <c r="C56" s="15" t="s">
        <v>63</v>
      </c>
      <c r="D56" s="48">
        <f>D54+D55</f>
        <v>303155.35000000003</v>
      </c>
      <c r="E56" s="51">
        <f>E54+E55</f>
        <v>305928.04</v>
      </c>
    </row>
    <row r="57" spans="2:5" ht="16.5" thickBot="1" thickTop="1">
      <c r="B57" s="109" t="s">
        <v>64</v>
      </c>
      <c r="C57" s="110"/>
      <c r="D57" s="52">
        <f>D16+D23+D30+D37+D43+D49+D52+D56</f>
        <v>3579585.460000001</v>
      </c>
      <c r="E57" s="55">
        <f>E16+E23+E30+E37+E43+E49+E52+E56</f>
        <v>3636575.340000001</v>
      </c>
    </row>
    <row r="58" spans="2:5" ht="16.5" thickBot="1" thickTop="1">
      <c r="B58" s="109" t="s">
        <v>65</v>
      </c>
      <c r="C58" s="110"/>
      <c r="D58" s="52">
        <f>D57+D5+D6+D7+D8</f>
        <v>6425480.66</v>
      </c>
      <c r="E58" s="55">
        <f>E57+E5+E6+E7+E8</f>
        <v>6474591.5600000005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299322.18</v>
      </c>
      <c r="E10" s="89">
        <v>33292.73</v>
      </c>
      <c r="F10" s="90">
        <v>299578.8899999999</v>
      </c>
      <c r="G10" s="88"/>
      <c r="H10" s="89"/>
      <c r="I10" s="90"/>
      <c r="J10" s="97">
        <v>25590.71</v>
      </c>
      <c r="K10" s="89">
        <v>0</v>
      </c>
      <c r="L10" s="101">
        <v>25490.71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>
        <v>0</v>
      </c>
      <c r="AH10" s="91"/>
      <c r="AI10" s="89"/>
      <c r="AJ10" s="90"/>
      <c r="AK10" s="91">
        <v>40463.48</v>
      </c>
      <c r="AL10" s="89">
        <v>0</v>
      </c>
      <c r="AM10" s="90">
        <v>40463.48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365376.37</v>
      </c>
      <c r="BW10" s="77">
        <f aca="true" t="shared" si="1" ref="BW10:BW19">E10+H10+K10+N10+Q10+T10+W10+Z10+AC10+AF10+AI10+AL10+AO10+AR10+AU10+AX10+BA10+BD10+BG10+BJ10+BM10+BP10+BS10</f>
        <v>33292.73</v>
      </c>
      <c r="BX10" s="79">
        <f aca="true" t="shared" si="2" ref="BX10:BX19">F10+I10+L10+O10+R10+U10+X10+AA10+AD10+AG10+AJ10+AM10+AP10+AS10+AV10+AY10+BB10+BE10+BH10+BK10+BN10+BQ10+BT10</f>
        <v>365533.0799999999</v>
      </c>
    </row>
    <row r="11" spans="2:76" ht="15">
      <c r="B11" s="13">
        <v>102</v>
      </c>
      <c r="C11" s="25" t="s">
        <v>92</v>
      </c>
      <c r="D11" s="88">
        <v>22418.809999999998</v>
      </c>
      <c r="E11" s="89">
        <v>0</v>
      </c>
      <c r="F11" s="90">
        <v>22457.199999999997</v>
      </c>
      <c r="G11" s="88"/>
      <c r="H11" s="89"/>
      <c r="I11" s="90"/>
      <c r="J11" s="97">
        <v>1680.5500000000002</v>
      </c>
      <c r="K11" s="89">
        <v>0</v>
      </c>
      <c r="L11" s="101">
        <v>1680.5500000000002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225.78000000000003</v>
      </c>
      <c r="AC11" s="89">
        <v>0</v>
      </c>
      <c r="AD11" s="90">
        <v>451.56000000000006</v>
      </c>
      <c r="AE11" s="91">
        <v>0</v>
      </c>
      <c r="AF11" s="89">
        <v>0</v>
      </c>
      <c r="AG11" s="90">
        <v>0</v>
      </c>
      <c r="AH11" s="91"/>
      <c r="AI11" s="89"/>
      <c r="AJ11" s="90"/>
      <c r="AK11" s="91">
        <v>2708.16</v>
      </c>
      <c r="AL11" s="89">
        <v>0</v>
      </c>
      <c r="AM11" s="90">
        <v>2708.1600000000003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0</v>
      </c>
      <c r="BJ11" s="89">
        <v>0</v>
      </c>
      <c r="BK11" s="90">
        <v>0</v>
      </c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27033.299999999996</v>
      </c>
      <c r="BW11" s="77">
        <f t="shared" si="1"/>
        <v>0</v>
      </c>
      <c r="BX11" s="79">
        <f t="shared" si="2"/>
        <v>27297.469999999998</v>
      </c>
    </row>
    <row r="12" spans="2:76" ht="15">
      <c r="B12" s="13">
        <v>103</v>
      </c>
      <c r="C12" s="25" t="s">
        <v>93</v>
      </c>
      <c r="D12" s="88">
        <v>318890.94999999995</v>
      </c>
      <c r="E12" s="89">
        <v>58049.96</v>
      </c>
      <c r="F12" s="90">
        <v>260217.44000000006</v>
      </c>
      <c r="G12" s="88">
        <v>1000</v>
      </c>
      <c r="H12" s="89">
        <v>0</v>
      </c>
      <c r="I12" s="90">
        <v>1000</v>
      </c>
      <c r="J12" s="97">
        <v>1466.64</v>
      </c>
      <c r="K12" s="89">
        <v>0</v>
      </c>
      <c r="L12" s="101">
        <v>1641.82</v>
      </c>
      <c r="M12" s="91">
        <v>66193.26000000001</v>
      </c>
      <c r="N12" s="89">
        <v>0</v>
      </c>
      <c r="O12" s="90">
        <v>58808.46000000001</v>
      </c>
      <c r="P12" s="91">
        <v>36720.78999999999</v>
      </c>
      <c r="Q12" s="89">
        <v>0</v>
      </c>
      <c r="R12" s="90">
        <v>40342.770000000004</v>
      </c>
      <c r="S12" s="91">
        <v>23735.320000000003</v>
      </c>
      <c r="T12" s="89">
        <v>0</v>
      </c>
      <c r="U12" s="90">
        <v>24844.050000000003</v>
      </c>
      <c r="V12" s="91">
        <v>1207.8</v>
      </c>
      <c r="W12" s="89">
        <v>0</v>
      </c>
      <c r="X12" s="90">
        <v>1207.8</v>
      </c>
      <c r="Y12" s="91">
        <v>224.36</v>
      </c>
      <c r="Z12" s="89">
        <v>0</v>
      </c>
      <c r="AA12" s="90">
        <v>674.03</v>
      </c>
      <c r="AB12" s="91">
        <v>85836.25</v>
      </c>
      <c r="AC12" s="89">
        <v>0</v>
      </c>
      <c r="AD12" s="90">
        <v>88362.92000000001</v>
      </c>
      <c r="AE12" s="91">
        <v>108220.41</v>
      </c>
      <c r="AF12" s="89">
        <v>0</v>
      </c>
      <c r="AG12" s="90">
        <v>103489.61000000002</v>
      </c>
      <c r="AH12" s="91">
        <v>46863.6</v>
      </c>
      <c r="AI12" s="89">
        <v>0</v>
      </c>
      <c r="AJ12" s="90">
        <v>47506.22</v>
      </c>
      <c r="AK12" s="91">
        <v>37974.81</v>
      </c>
      <c r="AL12" s="89">
        <v>0</v>
      </c>
      <c r="AM12" s="90">
        <v>39642.33</v>
      </c>
      <c r="AN12" s="91"/>
      <c r="AO12" s="89"/>
      <c r="AP12" s="90"/>
      <c r="AQ12" s="91">
        <v>14386.919999999998</v>
      </c>
      <c r="AR12" s="89">
        <v>0</v>
      </c>
      <c r="AS12" s="90">
        <v>14397.450000000003</v>
      </c>
      <c r="AT12" s="91">
        <v>19138.79</v>
      </c>
      <c r="AU12" s="89">
        <v>0</v>
      </c>
      <c r="AV12" s="90">
        <v>18446.120000000003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761859.9</v>
      </c>
      <c r="BW12" s="77">
        <f t="shared" si="1"/>
        <v>58049.96</v>
      </c>
      <c r="BX12" s="79">
        <f t="shared" si="2"/>
        <v>700581.02</v>
      </c>
    </row>
    <row r="13" spans="2:76" ht="15">
      <c r="B13" s="13">
        <v>104</v>
      </c>
      <c r="C13" s="25" t="s">
        <v>19</v>
      </c>
      <c r="D13" s="88">
        <v>29722.190000000002</v>
      </c>
      <c r="E13" s="89">
        <v>0</v>
      </c>
      <c r="F13" s="90">
        <v>17957.530000000002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33160.61</v>
      </c>
      <c r="N13" s="89">
        <v>0</v>
      </c>
      <c r="O13" s="90">
        <v>34084.259999999995</v>
      </c>
      <c r="P13" s="91">
        <v>34695.15</v>
      </c>
      <c r="Q13" s="89">
        <v>0</v>
      </c>
      <c r="R13" s="90">
        <v>27289.7</v>
      </c>
      <c r="S13" s="91">
        <v>27238.879999999997</v>
      </c>
      <c r="T13" s="89">
        <v>0</v>
      </c>
      <c r="U13" s="90">
        <v>13165.210000000001</v>
      </c>
      <c r="V13" s="91"/>
      <c r="W13" s="89"/>
      <c r="X13" s="90"/>
      <c r="Y13" s="91">
        <v>0</v>
      </c>
      <c r="Z13" s="89">
        <v>0</v>
      </c>
      <c r="AA13" s="90">
        <v>0</v>
      </c>
      <c r="AB13" s="91">
        <v>176012.42</v>
      </c>
      <c r="AC13" s="89">
        <v>0</v>
      </c>
      <c r="AD13" s="90">
        <v>176430.42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533523.2399999999</v>
      </c>
      <c r="AL13" s="89">
        <v>0</v>
      </c>
      <c r="AM13" s="90">
        <v>345476.54999999993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500</v>
      </c>
      <c r="AX13" s="89">
        <v>0</v>
      </c>
      <c r="AY13" s="101">
        <v>500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834852.4899999999</v>
      </c>
      <c r="BW13" s="77">
        <f t="shared" si="1"/>
        <v>0</v>
      </c>
      <c r="BX13" s="79">
        <f t="shared" si="2"/>
        <v>614903.6699999999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7000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19790.33</v>
      </c>
      <c r="BM16" s="89">
        <v>0</v>
      </c>
      <c r="BN16" s="90">
        <v>19790.33</v>
      </c>
      <c r="BO16" s="91"/>
      <c r="BP16" s="89"/>
      <c r="BQ16" s="90"/>
      <c r="BR16" s="97"/>
      <c r="BS16" s="89"/>
      <c r="BT16" s="101"/>
      <c r="BU16" s="76"/>
      <c r="BV16" s="85">
        <f t="shared" si="0"/>
        <v>26790.33</v>
      </c>
      <c r="BW16" s="77">
        <f t="shared" si="1"/>
        <v>0</v>
      </c>
      <c r="BX16" s="79">
        <f t="shared" si="2"/>
        <v>19790.33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98824</v>
      </c>
      <c r="E18" s="89">
        <v>0</v>
      </c>
      <c r="F18" s="90">
        <v>1174.55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98824</v>
      </c>
      <c r="BW18" s="77">
        <f t="shared" si="1"/>
        <v>0</v>
      </c>
      <c r="BX18" s="79">
        <f t="shared" si="2"/>
        <v>1174.55</v>
      </c>
    </row>
    <row r="19" spans="2:76" ht="15">
      <c r="B19" s="13">
        <v>110</v>
      </c>
      <c r="C19" s="25" t="s">
        <v>98</v>
      </c>
      <c r="D19" s="88">
        <v>14651.880000000001</v>
      </c>
      <c r="E19" s="89">
        <v>0</v>
      </c>
      <c r="F19" s="90">
        <v>8860.880000000001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14651.880000000001</v>
      </c>
      <c r="BW19" s="77">
        <f t="shared" si="1"/>
        <v>0</v>
      </c>
      <c r="BX19" s="79">
        <f t="shared" si="2"/>
        <v>8860.880000000001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790830.0099999999</v>
      </c>
      <c r="E20" s="78">
        <f t="shared" si="3"/>
        <v>91342.69</v>
      </c>
      <c r="F20" s="79">
        <f t="shared" si="3"/>
        <v>610246.4900000001</v>
      </c>
      <c r="G20" s="85">
        <f t="shared" si="3"/>
        <v>1000</v>
      </c>
      <c r="H20" s="78">
        <f t="shared" si="3"/>
        <v>0</v>
      </c>
      <c r="I20" s="79">
        <f t="shared" si="3"/>
        <v>1000</v>
      </c>
      <c r="J20" s="98">
        <f t="shared" si="3"/>
        <v>28737.899999999998</v>
      </c>
      <c r="K20" s="78">
        <f t="shared" si="3"/>
        <v>0</v>
      </c>
      <c r="L20" s="77">
        <f t="shared" si="3"/>
        <v>28813.079999999998</v>
      </c>
      <c r="M20" s="98">
        <f t="shared" si="3"/>
        <v>99353.87000000001</v>
      </c>
      <c r="N20" s="78">
        <f t="shared" si="3"/>
        <v>0</v>
      </c>
      <c r="O20" s="77">
        <f t="shared" si="3"/>
        <v>92892.72</v>
      </c>
      <c r="P20" s="98">
        <f t="shared" si="3"/>
        <v>71415.94</v>
      </c>
      <c r="Q20" s="78">
        <f t="shared" si="3"/>
        <v>0</v>
      </c>
      <c r="R20" s="77">
        <f t="shared" si="3"/>
        <v>67632.47</v>
      </c>
      <c r="S20" s="98">
        <f t="shared" si="3"/>
        <v>50974.2</v>
      </c>
      <c r="T20" s="78">
        <f t="shared" si="3"/>
        <v>0</v>
      </c>
      <c r="U20" s="77">
        <f t="shared" si="3"/>
        <v>38009.26</v>
      </c>
      <c r="V20" s="98">
        <f t="shared" si="3"/>
        <v>1207.8</v>
      </c>
      <c r="W20" s="78">
        <f t="shared" si="3"/>
        <v>0</v>
      </c>
      <c r="X20" s="77">
        <f t="shared" si="3"/>
        <v>1207.8</v>
      </c>
      <c r="Y20" s="98">
        <f t="shared" si="3"/>
        <v>224.36</v>
      </c>
      <c r="Z20" s="78">
        <f t="shared" si="3"/>
        <v>0</v>
      </c>
      <c r="AA20" s="77">
        <f t="shared" si="3"/>
        <v>674.03</v>
      </c>
      <c r="AB20" s="98">
        <f t="shared" si="3"/>
        <v>262074.45</v>
      </c>
      <c r="AC20" s="78">
        <f t="shared" si="3"/>
        <v>0</v>
      </c>
      <c r="AD20" s="77">
        <f t="shared" si="3"/>
        <v>265244.9</v>
      </c>
      <c r="AE20" s="98">
        <f t="shared" si="3"/>
        <v>108220.41</v>
      </c>
      <c r="AF20" s="78">
        <f t="shared" si="3"/>
        <v>0</v>
      </c>
      <c r="AG20" s="77">
        <f t="shared" si="3"/>
        <v>103489.61000000002</v>
      </c>
      <c r="AH20" s="98">
        <f t="shared" si="3"/>
        <v>46863.6</v>
      </c>
      <c r="AI20" s="78">
        <f t="shared" si="3"/>
        <v>0</v>
      </c>
      <c r="AJ20" s="77">
        <f t="shared" si="3"/>
        <v>47506.22</v>
      </c>
      <c r="AK20" s="98">
        <f t="shared" si="3"/>
        <v>614669.6899999998</v>
      </c>
      <c r="AL20" s="78">
        <f t="shared" si="3"/>
        <v>0</v>
      </c>
      <c r="AM20" s="77">
        <f t="shared" si="3"/>
        <v>428290.5199999999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14386.919999999998</v>
      </c>
      <c r="AR20" s="78">
        <f t="shared" si="3"/>
        <v>0</v>
      </c>
      <c r="AS20" s="77">
        <f t="shared" si="3"/>
        <v>14397.450000000003</v>
      </c>
      <c r="AT20" s="98">
        <f t="shared" si="3"/>
        <v>19138.79</v>
      </c>
      <c r="AU20" s="78">
        <f t="shared" si="3"/>
        <v>0</v>
      </c>
      <c r="AV20" s="77">
        <f t="shared" si="3"/>
        <v>18446.120000000003</v>
      </c>
      <c r="AW20" s="98">
        <f t="shared" si="3"/>
        <v>500</v>
      </c>
      <c r="AX20" s="78">
        <f t="shared" si="3"/>
        <v>0</v>
      </c>
      <c r="AY20" s="77">
        <f t="shared" si="3"/>
        <v>500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19790.33</v>
      </c>
      <c r="BM20" s="78">
        <f t="shared" si="3"/>
        <v>0</v>
      </c>
      <c r="BN20" s="77">
        <f t="shared" si="3"/>
        <v>19790.33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2129388.27</v>
      </c>
      <c r="BW20" s="77">
        <f>BW10+BW11+BW12+BW13+BW14+BW15+BW16+BW17+BW18+BW19</f>
        <v>91342.69</v>
      </c>
      <c r="BX20" s="95">
        <f>BX10+BX11+BX12+BX13+BX14+BX15+BX16+BX17+BX18+BX19</f>
        <v>1738140.9999999998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110402.07</v>
      </c>
      <c r="E24" s="89">
        <v>103758.41</v>
      </c>
      <c r="F24" s="90">
        <v>81620.97</v>
      </c>
      <c r="G24" s="88"/>
      <c r="H24" s="89"/>
      <c r="I24" s="90"/>
      <c r="J24" s="97">
        <v>10855.55</v>
      </c>
      <c r="K24" s="89">
        <v>14144.45</v>
      </c>
      <c r="L24" s="101">
        <v>0</v>
      </c>
      <c r="M24" s="97">
        <v>177925.40999999997</v>
      </c>
      <c r="N24" s="89">
        <v>171101.69</v>
      </c>
      <c r="O24" s="101">
        <v>155092.48</v>
      </c>
      <c r="P24" s="97">
        <v>36975.86000000001</v>
      </c>
      <c r="Q24" s="89">
        <v>3927.99</v>
      </c>
      <c r="R24" s="101">
        <v>35781.12</v>
      </c>
      <c r="S24" s="97">
        <v>4826.34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74940.04999999999</v>
      </c>
      <c r="Z24" s="89">
        <v>171521.55</v>
      </c>
      <c r="AA24" s="101">
        <v>110181.67000000001</v>
      </c>
      <c r="AB24" s="97">
        <v>83208.19</v>
      </c>
      <c r="AC24" s="89">
        <v>613575.81</v>
      </c>
      <c r="AD24" s="101">
        <v>51337.01</v>
      </c>
      <c r="AE24" s="97">
        <v>248820.77999999997</v>
      </c>
      <c r="AF24" s="89">
        <v>143664.08</v>
      </c>
      <c r="AG24" s="101">
        <v>237824.09</v>
      </c>
      <c r="AH24" s="97"/>
      <c r="AI24" s="89"/>
      <c r="AJ24" s="101"/>
      <c r="AK24" s="97">
        <v>40610.649999999994</v>
      </c>
      <c r="AL24" s="89">
        <v>143811.74</v>
      </c>
      <c r="AM24" s="101">
        <v>108376.61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5185.22</v>
      </c>
      <c r="AU24" s="89">
        <v>538.26</v>
      </c>
      <c r="AV24" s="101">
        <v>448</v>
      </c>
      <c r="AW24" s="97">
        <v>7219.74</v>
      </c>
      <c r="AX24" s="89">
        <v>12033.56</v>
      </c>
      <c r="AY24" s="101">
        <v>5000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800969.86</v>
      </c>
      <c r="BW24" s="77">
        <f t="shared" si="4"/>
        <v>1378077.54</v>
      </c>
      <c r="BX24" s="79">
        <f t="shared" si="4"/>
        <v>785661.95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200000</v>
      </c>
      <c r="R25" s="101">
        <v>0</v>
      </c>
      <c r="S25" s="97"/>
      <c r="T25" s="89"/>
      <c r="U25" s="101"/>
      <c r="V25" s="97"/>
      <c r="W25" s="89"/>
      <c r="X25" s="101"/>
      <c r="Y25" s="97">
        <v>50353.85</v>
      </c>
      <c r="Z25" s="89">
        <v>0</v>
      </c>
      <c r="AA25" s="101">
        <v>0</v>
      </c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>
        <v>1955</v>
      </c>
      <c r="AL25" s="89">
        <v>0</v>
      </c>
      <c r="AM25" s="101">
        <v>1955</v>
      </c>
      <c r="AN25" s="97"/>
      <c r="AO25" s="89"/>
      <c r="AP25" s="101"/>
      <c r="AQ25" s="97">
        <v>0</v>
      </c>
      <c r="AR25" s="89">
        <v>0</v>
      </c>
      <c r="AS25" s="101">
        <v>0</v>
      </c>
      <c r="AT25" s="97">
        <v>0</v>
      </c>
      <c r="AU25" s="89">
        <v>0</v>
      </c>
      <c r="AV25" s="101">
        <v>0</v>
      </c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52308.85</v>
      </c>
      <c r="BW25" s="77">
        <f t="shared" si="4"/>
        <v>200000</v>
      </c>
      <c r="BX25" s="79">
        <f t="shared" si="4"/>
        <v>1955</v>
      </c>
    </row>
    <row r="26" spans="2:76" ht="15">
      <c r="B26" s="13">
        <v>204</v>
      </c>
      <c r="C26" s="25" t="s">
        <v>106</v>
      </c>
      <c r="D26" s="88">
        <v>16000</v>
      </c>
      <c r="E26" s="89">
        <v>4000</v>
      </c>
      <c r="F26" s="90">
        <v>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691.87</v>
      </c>
      <c r="AL26" s="89">
        <v>0</v>
      </c>
      <c r="AM26" s="101">
        <v>691.87</v>
      </c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>
        <v>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16691.87</v>
      </c>
      <c r="BW26" s="77">
        <f t="shared" si="4"/>
        <v>4000</v>
      </c>
      <c r="BX26" s="79">
        <f t="shared" si="4"/>
        <v>691.87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126402.07</v>
      </c>
      <c r="E28" s="78">
        <f t="shared" si="5"/>
        <v>107758.41</v>
      </c>
      <c r="F28" s="79">
        <f t="shared" si="5"/>
        <v>81620.97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10855.55</v>
      </c>
      <c r="K28" s="78">
        <f t="shared" si="5"/>
        <v>14144.45</v>
      </c>
      <c r="L28" s="77">
        <f t="shared" si="5"/>
        <v>0</v>
      </c>
      <c r="M28" s="98">
        <f t="shared" si="5"/>
        <v>177925.40999999997</v>
      </c>
      <c r="N28" s="78">
        <f t="shared" si="5"/>
        <v>171101.69</v>
      </c>
      <c r="O28" s="77">
        <f t="shared" si="5"/>
        <v>155092.48</v>
      </c>
      <c r="P28" s="98">
        <f t="shared" si="5"/>
        <v>36975.86000000001</v>
      </c>
      <c r="Q28" s="78">
        <f t="shared" si="5"/>
        <v>203927.99</v>
      </c>
      <c r="R28" s="77">
        <f t="shared" si="5"/>
        <v>35781.12</v>
      </c>
      <c r="S28" s="98">
        <f t="shared" si="5"/>
        <v>4826.34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125293.9</v>
      </c>
      <c r="Z28" s="78">
        <f t="shared" si="5"/>
        <v>171521.55</v>
      </c>
      <c r="AA28" s="77">
        <f t="shared" si="5"/>
        <v>110181.67000000001</v>
      </c>
      <c r="AB28" s="98">
        <f t="shared" si="5"/>
        <v>83208.19</v>
      </c>
      <c r="AC28" s="78">
        <f t="shared" si="5"/>
        <v>613575.81</v>
      </c>
      <c r="AD28" s="77">
        <f t="shared" si="5"/>
        <v>51337.01</v>
      </c>
      <c r="AE28" s="98">
        <f t="shared" si="5"/>
        <v>248820.77999999997</v>
      </c>
      <c r="AF28" s="78">
        <f t="shared" si="5"/>
        <v>143664.08</v>
      </c>
      <c r="AG28" s="77">
        <f t="shared" si="5"/>
        <v>237824.09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43257.52</v>
      </c>
      <c r="AL28" s="78">
        <f t="shared" si="6"/>
        <v>143811.74</v>
      </c>
      <c r="AM28" s="77">
        <f t="shared" si="6"/>
        <v>111023.48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5185.22</v>
      </c>
      <c r="AU28" s="78">
        <f t="shared" si="6"/>
        <v>538.26</v>
      </c>
      <c r="AV28" s="77">
        <f t="shared" si="6"/>
        <v>448</v>
      </c>
      <c r="AW28" s="98">
        <f t="shared" si="6"/>
        <v>7219.74</v>
      </c>
      <c r="AX28" s="78">
        <f t="shared" si="6"/>
        <v>12033.56</v>
      </c>
      <c r="AY28" s="77">
        <f t="shared" si="6"/>
        <v>5000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869970.58</v>
      </c>
      <c r="BW28" s="77">
        <f>BW23+BW24+BW25+BW26+BW27</f>
        <v>1582077.54</v>
      </c>
      <c r="BX28" s="95">
        <f>BX23+BX24+BX25+BX26+BX27</f>
        <v>788308.82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2500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2500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2500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2500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57944.65</v>
      </c>
      <c r="BM40" s="89">
        <v>0</v>
      </c>
      <c r="BN40" s="101">
        <v>57944.65</v>
      </c>
      <c r="BO40" s="97"/>
      <c r="BP40" s="89"/>
      <c r="BQ40" s="101"/>
      <c r="BR40" s="97"/>
      <c r="BS40" s="89"/>
      <c r="BT40" s="101"/>
      <c r="BU40" s="76"/>
      <c r="BV40" s="85">
        <f t="shared" si="10"/>
        <v>57944.65</v>
      </c>
      <c r="BW40" s="77">
        <f t="shared" si="10"/>
        <v>0</v>
      </c>
      <c r="BX40" s="79">
        <f t="shared" si="10"/>
        <v>57944.65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57944.65</v>
      </c>
      <c r="BM42" s="78">
        <f t="shared" si="12"/>
        <v>0</v>
      </c>
      <c r="BN42" s="77">
        <f t="shared" si="12"/>
        <v>57944.65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57944.65</v>
      </c>
      <c r="BW42" s="77">
        <f>BW38+BW39+BW40+BW41</f>
        <v>0</v>
      </c>
      <c r="BX42" s="95">
        <f>BX38+BX39+BX40+BX41</f>
        <v>57944.65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299470.12</v>
      </c>
      <c r="BS49" s="89">
        <v>0</v>
      </c>
      <c r="BT49" s="101">
        <v>300992.76999999996</v>
      </c>
      <c r="BU49" s="76"/>
      <c r="BV49" s="85">
        <f aca="true" t="shared" si="15" ref="BV49:BX50">D49+G49+J49+M49+P49+S49+V49+Y49+AB49+AE49+AH49+AK49+AN49+AQ49+AT49+AW49+AZ49+BC49+BF49+BI49+BL49+BO49+BR49</f>
        <v>299470.12</v>
      </c>
      <c r="BW49" s="77">
        <f t="shared" si="15"/>
        <v>0</v>
      </c>
      <c r="BX49" s="79">
        <f t="shared" si="15"/>
        <v>300992.76999999996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3685.229999999999</v>
      </c>
      <c r="BS50" s="89">
        <v>0</v>
      </c>
      <c r="BT50" s="101">
        <v>3819.87</v>
      </c>
      <c r="BU50" s="76"/>
      <c r="BV50" s="85">
        <f t="shared" si="15"/>
        <v>3685.229999999999</v>
      </c>
      <c r="BW50" s="77">
        <f t="shared" si="15"/>
        <v>0</v>
      </c>
      <c r="BX50" s="79">
        <f t="shared" si="15"/>
        <v>3819.87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303155.35</v>
      </c>
      <c r="BS51" s="78">
        <f>BS49+BS50</f>
        <v>0</v>
      </c>
      <c r="BT51" s="77">
        <f>BT49+BT50</f>
        <v>304812.63999999996</v>
      </c>
      <c r="BU51" s="85"/>
      <c r="BV51" s="85">
        <f>BV49+BV50</f>
        <v>303155.35</v>
      </c>
      <c r="BW51" s="77">
        <f>BW49+BW50</f>
        <v>0</v>
      </c>
      <c r="BX51" s="95">
        <f>BX49+BX50</f>
        <v>304812.63999999996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917232.0799999998</v>
      </c>
      <c r="E53" s="86">
        <f t="shared" si="18"/>
        <v>199101.1</v>
      </c>
      <c r="F53" s="86">
        <f t="shared" si="18"/>
        <v>691867.4600000001</v>
      </c>
      <c r="G53" s="86">
        <f t="shared" si="18"/>
        <v>1000</v>
      </c>
      <c r="H53" s="86">
        <f t="shared" si="18"/>
        <v>0</v>
      </c>
      <c r="I53" s="86">
        <f t="shared" si="18"/>
        <v>1000</v>
      </c>
      <c r="J53" s="86">
        <f t="shared" si="18"/>
        <v>39593.45</v>
      </c>
      <c r="K53" s="86">
        <f t="shared" si="18"/>
        <v>14144.45</v>
      </c>
      <c r="L53" s="86">
        <f t="shared" si="18"/>
        <v>28813.079999999998</v>
      </c>
      <c r="M53" s="86">
        <f t="shared" si="18"/>
        <v>277279.27999999997</v>
      </c>
      <c r="N53" s="86">
        <f t="shared" si="18"/>
        <v>171101.69</v>
      </c>
      <c r="O53" s="86">
        <f t="shared" si="18"/>
        <v>247985.2</v>
      </c>
      <c r="P53" s="86">
        <f t="shared" si="18"/>
        <v>108391.80000000002</v>
      </c>
      <c r="Q53" s="86">
        <f t="shared" si="18"/>
        <v>203927.99</v>
      </c>
      <c r="R53" s="86">
        <f t="shared" si="18"/>
        <v>103413.59</v>
      </c>
      <c r="S53" s="86">
        <f t="shared" si="18"/>
        <v>55800.53999999999</v>
      </c>
      <c r="T53" s="86">
        <f t="shared" si="18"/>
        <v>0</v>
      </c>
      <c r="U53" s="86">
        <f t="shared" si="18"/>
        <v>38009.26</v>
      </c>
      <c r="V53" s="86">
        <f t="shared" si="18"/>
        <v>1207.8</v>
      </c>
      <c r="W53" s="86">
        <f t="shared" si="18"/>
        <v>0</v>
      </c>
      <c r="X53" s="86">
        <f t="shared" si="18"/>
        <v>1207.8</v>
      </c>
      <c r="Y53" s="86">
        <f t="shared" si="18"/>
        <v>125518.26</v>
      </c>
      <c r="Z53" s="86">
        <f t="shared" si="18"/>
        <v>171521.55</v>
      </c>
      <c r="AA53" s="86">
        <f t="shared" si="18"/>
        <v>110855.70000000001</v>
      </c>
      <c r="AB53" s="86">
        <f t="shared" si="18"/>
        <v>345282.64</v>
      </c>
      <c r="AC53" s="86">
        <f t="shared" si="18"/>
        <v>613575.81</v>
      </c>
      <c r="AD53" s="86">
        <f t="shared" si="18"/>
        <v>316581.91000000003</v>
      </c>
      <c r="AE53" s="86">
        <f t="shared" si="18"/>
        <v>357041.18999999994</v>
      </c>
      <c r="AF53" s="86">
        <f t="shared" si="18"/>
        <v>143664.08</v>
      </c>
      <c r="AG53" s="86">
        <f t="shared" si="18"/>
        <v>341313.7</v>
      </c>
      <c r="AH53" s="86">
        <f t="shared" si="18"/>
        <v>46863.6</v>
      </c>
      <c r="AI53" s="86">
        <f t="shared" si="18"/>
        <v>0</v>
      </c>
      <c r="AJ53" s="86">
        <f aca="true" t="shared" si="19" ref="AJ53:BT53">AJ20+AJ28+AJ35+AJ42+AJ46+AJ51</f>
        <v>47506.22</v>
      </c>
      <c r="AK53" s="86">
        <f t="shared" si="19"/>
        <v>657927.2099999998</v>
      </c>
      <c r="AL53" s="86">
        <f t="shared" si="19"/>
        <v>143811.74</v>
      </c>
      <c r="AM53" s="86">
        <f t="shared" si="19"/>
        <v>539313.9999999999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14386.919999999998</v>
      </c>
      <c r="AR53" s="86">
        <f t="shared" si="19"/>
        <v>0</v>
      </c>
      <c r="AS53" s="86">
        <f t="shared" si="19"/>
        <v>14397.450000000003</v>
      </c>
      <c r="AT53" s="86">
        <f t="shared" si="19"/>
        <v>24324.010000000002</v>
      </c>
      <c r="AU53" s="86">
        <f t="shared" si="19"/>
        <v>538.26</v>
      </c>
      <c r="AV53" s="86">
        <f t="shared" si="19"/>
        <v>18894.120000000003</v>
      </c>
      <c r="AW53" s="86">
        <f t="shared" si="19"/>
        <v>7719.74</v>
      </c>
      <c r="AX53" s="86">
        <f t="shared" si="19"/>
        <v>12033.56</v>
      </c>
      <c r="AY53" s="86">
        <f t="shared" si="19"/>
        <v>8000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77734.98000000001</v>
      </c>
      <c r="BM53" s="86">
        <f t="shared" si="19"/>
        <v>0</v>
      </c>
      <c r="BN53" s="86">
        <f t="shared" si="19"/>
        <v>77734.98000000001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303155.35</v>
      </c>
      <c r="BS53" s="86">
        <f t="shared" si="19"/>
        <v>0</v>
      </c>
      <c r="BT53" s="86">
        <f t="shared" si="19"/>
        <v>304812.63999999996</v>
      </c>
      <c r="BU53" s="86">
        <f>BU8</f>
        <v>0</v>
      </c>
      <c r="BV53" s="102">
        <f>BV8+BV20+BV28+BV35+BV42+BV46+BV51</f>
        <v>3360458.85</v>
      </c>
      <c r="BW53" s="87">
        <f>BW20+BW28+BW35+BW42+BW46+BW51</f>
        <v>1673420.23</v>
      </c>
      <c r="BX53" s="87">
        <f>BX20+BX28+BX35+BX42+BX46+BX51</f>
        <v>2891707.11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1391601.58</v>
      </c>
      <c r="BW54" s="93"/>
      <c r="BX54" s="94">
        <f>IF((Spese_Rendiconto_2022!BX53-Entrate_Rendiconto_2022!E58)&lt;0,Entrate_Rendiconto_2022!E58-Spese_Rendiconto_2022!BX53,0)</f>
        <v>3582884.4500000007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2023-07-28T11:43:02Z</dcterms:modified>
  <cp:category/>
  <cp:version/>
  <cp:contentType/>
  <cp:contentStatus/>
</cp:coreProperties>
</file>