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<sst xmlns="http://schemas.openxmlformats.org/spreadsheetml/2006/main" count="870" uniqueCount="149">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</sst>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180391.56</v>
      </c>
      <c r="E5" s="38"/>
    </row>
    <row r="6" spans="2:5" ht="15">
      <c r="B6" s="8"/>
      <c r="C6" s="5" t="s">
        <v>5</v>
      </c>
      <c r="D6" s="39">
        <v>2081075.07</v>
      </c>
      <c r="E6" s="40"/>
    </row>
    <row r="7" spans="2:5" ht="15">
      <c r="B7" s="8"/>
      <c r="C7" s="5" t="s">
        <v>6</v>
      </c>
      <c r="D7" s="39">
        <v>309491.72000000003</v>
      </c>
      <c r="E7" s="40"/>
    </row>
    <row r="8" spans="2:5" ht="15.75" thickBot="1">
      <c r="B8" s="9"/>
      <c r="C8" s="6" t="s">
        <v>7</v>
      </c>
      <c r="D8" s="41"/>
      <c r="E8" s="42">
        <v>2686914.24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359743.91000000003</v>
      </c>
      <c r="E10" s="45">
        <v>337941.74000000005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276439.71</v>
      </c>
      <c r="E14" s="45">
        <v>278782.81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636183.6200000001</v>
      </c>
      <c r="E16" s="51">
        <f>E10+E11+E12+E13+E14+E15</f>
        <v>616724.55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1287448</v>
      </c>
      <c r="E18" s="45">
        <v>1340442.32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1287448</v>
      </c>
      <c r="E23" s="51">
        <f>E18+E19+E20+E21+E22</f>
        <v>1340442.32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355966.2700000001</v>
      </c>
      <c r="E25" s="45">
        <v>350046.64</v>
      </c>
    </row>
    <row r="26" spans="2:5" ht="15">
      <c r="B26" s="13">
        <v>30200</v>
      </c>
      <c r="C26" s="54" t="s">
        <v>28</v>
      </c>
      <c r="D26" s="39">
        <v>11508.329999999998</v>
      </c>
      <c r="E26" s="45">
        <v>4500</v>
      </c>
    </row>
    <row r="27" spans="2:5" ht="15">
      <c r="B27" s="13">
        <v>30300</v>
      </c>
      <c r="C27" s="54" t="s">
        <v>29</v>
      </c>
      <c r="D27" s="39">
        <v>607.75</v>
      </c>
      <c r="E27" s="45">
        <v>26.98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88188.23999999999</v>
      </c>
      <c r="E29" s="50">
        <v>49620.47000000001</v>
      </c>
    </row>
    <row r="30" spans="2:5" ht="15.75" thickBot="1">
      <c r="B30" s="16">
        <v>30000</v>
      </c>
      <c r="C30" s="15" t="s">
        <v>32</v>
      </c>
      <c r="D30" s="48">
        <f>D25+D26+D27+D28+D29</f>
        <v>456270.5900000001</v>
      </c>
      <c r="E30" s="51">
        <f>E25+E26+E27+E28+E29</f>
        <v>404194.09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368456.56</v>
      </c>
      <c r="E33" s="59">
        <v>389410.8</v>
      </c>
    </row>
    <row r="34" spans="2:5" ht="15">
      <c r="B34" s="13">
        <v>40300</v>
      </c>
      <c r="C34" s="54" t="s">
        <v>37</v>
      </c>
      <c r="D34" s="61">
        <v>3269.52</v>
      </c>
      <c r="E34" s="45">
        <v>83290.31</v>
      </c>
    </row>
    <row r="35" spans="2:5" ht="15">
      <c r="B35" s="13">
        <v>40400</v>
      </c>
      <c r="C35" s="54" t="s">
        <v>38</v>
      </c>
      <c r="D35" s="39">
        <v>39866.5</v>
      </c>
      <c r="E35" s="45">
        <v>37646.5</v>
      </c>
    </row>
    <row r="36" spans="2:5" ht="15">
      <c r="B36" s="13">
        <v>40500</v>
      </c>
      <c r="C36" s="54" t="s">
        <v>39</v>
      </c>
      <c r="D36" s="49">
        <v>1620.81</v>
      </c>
      <c r="E36" s="50">
        <v>1620.81</v>
      </c>
    </row>
    <row r="37" spans="2:5" ht="15.75" thickBot="1">
      <c r="B37" s="16">
        <v>40000</v>
      </c>
      <c r="C37" s="15" t="s">
        <v>40</v>
      </c>
      <c r="D37" s="48">
        <f>D32+D33+D34+D35+D36</f>
        <v>413213.39</v>
      </c>
      <c r="E37" s="51">
        <f>E32+E33+E34+E35+E36</f>
        <v>511968.42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347310.78</v>
      </c>
      <c r="E54" s="45">
        <v>346993.7900000001</v>
      </c>
    </row>
    <row r="55" spans="2:5" ht="15">
      <c r="B55" s="13">
        <v>90200</v>
      </c>
      <c r="C55" s="54" t="s">
        <v>62</v>
      </c>
      <c r="D55" s="61">
        <v>6461.429999999997</v>
      </c>
      <c r="E55" s="62">
        <v>7092.749999999996</v>
      </c>
    </row>
    <row r="56" spans="2:5" ht="15.75" thickBot="1">
      <c r="B56" s="16">
        <v>90000</v>
      </c>
      <c r="C56" s="15" t="s">
        <v>63</v>
      </c>
      <c r="D56" s="48">
        <f>D54+D55</f>
        <v>353772.21</v>
      </c>
      <c r="E56" s="51">
        <f>E54+E55</f>
        <v>354086.5400000001</v>
      </c>
    </row>
    <row r="57" spans="2:5" ht="16.5" thickBot="1" thickTop="1">
      <c r="B57" s="109" t="s">
        <v>64</v>
      </c>
      <c r="C57" s="110"/>
      <c r="D57" s="52">
        <f>D16+D23+D30+D37+D43+D49+D52+D56</f>
        <v>3146887.81</v>
      </c>
      <c r="E57" s="55">
        <f>E16+E23+E30+E37+E43+E49+E52+E56</f>
        <v>3227415.92</v>
      </c>
    </row>
    <row r="58" spans="2:5" ht="16.5" thickBot="1" thickTop="1">
      <c r="B58" s="109" t="s">
        <v>65</v>
      </c>
      <c r="C58" s="110"/>
      <c r="D58" s="52">
        <f>D57+D5+D6+D7+D8</f>
        <v>5717846.16</v>
      </c>
      <c r="E58" s="55">
        <f>E57+E5+E6+E7+E8</f>
        <v>5914330.16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358610.72000000015</v>
      </c>
      <c r="E10" s="89">
        <v>21374.149999999998</v>
      </c>
      <c r="F10" s="90">
        <v>356556.0200000001</v>
      </c>
      <c r="G10" s="88"/>
      <c r="H10" s="89"/>
      <c r="I10" s="90"/>
      <c r="J10" s="97">
        <v>31404.319999999996</v>
      </c>
      <c r="K10" s="89">
        <v>0</v>
      </c>
      <c r="L10" s="101">
        <v>31404.319999999992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>
        <v>0</v>
      </c>
      <c r="AH10" s="91"/>
      <c r="AI10" s="89"/>
      <c r="AJ10" s="90"/>
      <c r="AK10" s="91">
        <v>37983.11</v>
      </c>
      <c r="AL10" s="89">
        <v>0</v>
      </c>
      <c r="AM10" s="90">
        <v>37983.11000000001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427998.15000000014</v>
      </c>
      <c r="BW10" s="77">
        <f aca="true" t="shared" si="1" ref="BW10:BW19">E10+H10+K10+N10+Q10+T10+W10+Z10+AC10+AF10+AI10+AL10+AO10+AR10+AU10+AX10+BA10+BD10+BG10+BJ10+BM10+BP10+BS10</f>
        <v>21374.149999999998</v>
      </c>
      <c r="BX10" s="79">
        <f aca="true" t="shared" si="2" ref="BX10:BX19">F10+I10+L10+O10+R10+U10+X10+AA10+AD10+AG10+AJ10+AM10+AP10+AS10+AV10+AY10+BB10+BE10+BH10+BK10+BN10+BQ10+BT10</f>
        <v>425943.45000000007</v>
      </c>
    </row>
    <row r="11" spans="2:76" ht="15">
      <c r="B11" s="13">
        <v>102</v>
      </c>
      <c r="C11" s="25" t="s">
        <v>92</v>
      </c>
      <c r="D11" s="88">
        <v>25534.21</v>
      </c>
      <c r="E11" s="89">
        <v>8.42</v>
      </c>
      <c r="F11" s="90">
        <v>25340.580000000005</v>
      </c>
      <c r="G11" s="88"/>
      <c r="H11" s="89"/>
      <c r="I11" s="90"/>
      <c r="J11" s="97">
        <v>2174.09</v>
      </c>
      <c r="K11" s="89">
        <v>0</v>
      </c>
      <c r="L11" s="101">
        <v>2174.09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225.78</v>
      </c>
      <c r="AC11" s="89">
        <v>0</v>
      </c>
      <c r="AD11" s="90">
        <v>0</v>
      </c>
      <c r="AE11" s="91">
        <v>0</v>
      </c>
      <c r="AF11" s="89">
        <v>0</v>
      </c>
      <c r="AG11" s="90">
        <v>0</v>
      </c>
      <c r="AH11" s="91"/>
      <c r="AI11" s="89"/>
      <c r="AJ11" s="90"/>
      <c r="AK11" s="91">
        <v>2613.0299999999997</v>
      </c>
      <c r="AL11" s="89">
        <v>0</v>
      </c>
      <c r="AM11" s="90">
        <v>2613.0299999999997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0</v>
      </c>
      <c r="BJ11" s="89">
        <v>0</v>
      </c>
      <c r="BK11" s="90">
        <v>0</v>
      </c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30547.109999999997</v>
      </c>
      <c r="BW11" s="77">
        <f t="shared" si="1"/>
        <v>8.42</v>
      </c>
      <c r="BX11" s="79">
        <f t="shared" si="2"/>
        <v>30127.700000000004</v>
      </c>
    </row>
    <row r="12" spans="2:76" ht="15">
      <c r="B12" s="13">
        <v>103</v>
      </c>
      <c r="C12" s="25" t="s">
        <v>93</v>
      </c>
      <c r="D12" s="88">
        <v>235405.21000000002</v>
      </c>
      <c r="E12" s="89">
        <v>32139.850000000002</v>
      </c>
      <c r="F12" s="90">
        <v>210618.16000000003</v>
      </c>
      <c r="G12" s="88">
        <v>0</v>
      </c>
      <c r="H12" s="89">
        <v>0</v>
      </c>
      <c r="I12" s="90">
        <v>0</v>
      </c>
      <c r="J12" s="97">
        <v>671.54</v>
      </c>
      <c r="K12" s="89">
        <v>0</v>
      </c>
      <c r="L12" s="101">
        <v>660.35</v>
      </c>
      <c r="M12" s="91">
        <v>56349.81</v>
      </c>
      <c r="N12" s="89">
        <v>500</v>
      </c>
      <c r="O12" s="90">
        <v>59964.42</v>
      </c>
      <c r="P12" s="91">
        <v>35350.689999999995</v>
      </c>
      <c r="Q12" s="89">
        <v>0</v>
      </c>
      <c r="R12" s="90">
        <v>30015.42</v>
      </c>
      <c r="S12" s="91">
        <v>15377.880000000001</v>
      </c>
      <c r="T12" s="89">
        <v>0</v>
      </c>
      <c r="U12" s="90">
        <v>13571.33</v>
      </c>
      <c r="V12" s="91"/>
      <c r="W12" s="89"/>
      <c r="X12" s="90"/>
      <c r="Y12" s="91">
        <v>500</v>
      </c>
      <c r="Z12" s="89">
        <v>0</v>
      </c>
      <c r="AA12" s="90">
        <v>0</v>
      </c>
      <c r="AB12" s="91">
        <v>94550.37000000001</v>
      </c>
      <c r="AC12" s="89">
        <v>0</v>
      </c>
      <c r="AD12" s="90">
        <v>90586.95999999999</v>
      </c>
      <c r="AE12" s="91">
        <v>58413.89</v>
      </c>
      <c r="AF12" s="89">
        <v>4319.35</v>
      </c>
      <c r="AG12" s="90">
        <v>61784.98</v>
      </c>
      <c r="AH12" s="91">
        <v>31243.320000000003</v>
      </c>
      <c r="AI12" s="89">
        <v>0</v>
      </c>
      <c r="AJ12" s="90">
        <v>36984.920000000006</v>
      </c>
      <c r="AK12" s="91">
        <v>32649.969999999998</v>
      </c>
      <c r="AL12" s="89">
        <v>0</v>
      </c>
      <c r="AM12" s="90">
        <v>24332.700000000004</v>
      </c>
      <c r="AN12" s="91"/>
      <c r="AO12" s="89"/>
      <c r="AP12" s="90"/>
      <c r="AQ12" s="91">
        <v>9140.57</v>
      </c>
      <c r="AR12" s="89">
        <v>0</v>
      </c>
      <c r="AS12" s="90">
        <v>8576.43</v>
      </c>
      <c r="AT12" s="91">
        <v>26625.08</v>
      </c>
      <c r="AU12" s="89">
        <v>0</v>
      </c>
      <c r="AV12" s="90">
        <v>24958.549999999996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596278.33</v>
      </c>
      <c r="BW12" s="77">
        <f t="shared" si="1"/>
        <v>36959.200000000004</v>
      </c>
      <c r="BX12" s="79">
        <f t="shared" si="2"/>
        <v>562054.2200000001</v>
      </c>
    </row>
    <row r="13" spans="2:76" ht="15">
      <c r="B13" s="13">
        <v>104</v>
      </c>
      <c r="C13" s="25" t="s">
        <v>19</v>
      </c>
      <c r="D13" s="88">
        <v>8798.59</v>
      </c>
      <c r="E13" s="89">
        <v>0</v>
      </c>
      <c r="F13" s="90">
        <v>3419.65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28317.79</v>
      </c>
      <c r="N13" s="89">
        <v>0</v>
      </c>
      <c r="O13" s="90">
        <v>23824.22</v>
      </c>
      <c r="P13" s="91">
        <v>12569.7</v>
      </c>
      <c r="Q13" s="89">
        <v>0</v>
      </c>
      <c r="R13" s="90">
        <v>1880</v>
      </c>
      <c r="S13" s="91">
        <v>3080</v>
      </c>
      <c r="T13" s="89">
        <v>0</v>
      </c>
      <c r="U13" s="90">
        <v>3080</v>
      </c>
      <c r="V13" s="91"/>
      <c r="W13" s="89"/>
      <c r="X13" s="90"/>
      <c r="Y13" s="91">
        <v>0</v>
      </c>
      <c r="Z13" s="89">
        <v>0</v>
      </c>
      <c r="AA13" s="90">
        <v>0</v>
      </c>
      <c r="AB13" s="91">
        <v>182145.00000000003</v>
      </c>
      <c r="AC13" s="89">
        <v>0</v>
      </c>
      <c r="AD13" s="90">
        <v>181727.00000000003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352082.44999999995</v>
      </c>
      <c r="AL13" s="89">
        <v>109394.09</v>
      </c>
      <c r="AM13" s="90">
        <v>338628.05</v>
      </c>
      <c r="AN13" s="91"/>
      <c r="AO13" s="89"/>
      <c r="AP13" s="90"/>
      <c r="AQ13" s="91">
        <v>0</v>
      </c>
      <c r="AR13" s="89">
        <v>0</v>
      </c>
      <c r="AS13" s="90">
        <v>300</v>
      </c>
      <c r="AT13" s="91"/>
      <c r="AU13" s="89"/>
      <c r="AV13" s="90"/>
      <c r="AW13" s="97">
        <v>500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587493.53</v>
      </c>
      <c r="BW13" s="77">
        <f t="shared" si="1"/>
        <v>109394.09</v>
      </c>
      <c r="BX13" s="79">
        <f t="shared" si="2"/>
        <v>552858.92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22461.36</v>
      </c>
      <c r="BM16" s="89">
        <v>0</v>
      </c>
      <c r="BN16" s="90">
        <v>22461.36</v>
      </c>
      <c r="BO16" s="91"/>
      <c r="BP16" s="89"/>
      <c r="BQ16" s="90"/>
      <c r="BR16" s="97"/>
      <c r="BS16" s="89"/>
      <c r="BT16" s="101"/>
      <c r="BU16" s="76"/>
      <c r="BV16" s="85">
        <f t="shared" si="0"/>
        <v>22461.36</v>
      </c>
      <c r="BW16" s="77">
        <f t="shared" si="1"/>
        <v>0</v>
      </c>
      <c r="BX16" s="79">
        <f t="shared" si="2"/>
        <v>22461.36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1454.01</v>
      </c>
      <c r="E18" s="89">
        <v>0</v>
      </c>
      <c r="F18" s="90">
        <v>1383.96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1454.01</v>
      </c>
      <c r="BW18" s="77">
        <f t="shared" si="1"/>
        <v>0</v>
      </c>
      <c r="BX18" s="79">
        <f t="shared" si="2"/>
        <v>1383.96</v>
      </c>
    </row>
    <row r="19" spans="2:76" ht="15">
      <c r="B19" s="13">
        <v>110</v>
      </c>
      <c r="C19" s="25" t="s">
        <v>98</v>
      </c>
      <c r="D19" s="88">
        <v>22105.269999999997</v>
      </c>
      <c r="E19" s="89">
        <v>0</v>
      </c>
      <c r="F19" s="90">
        <v>23905.269999999997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22105.269999999997</v>
      </c>
      <c r="BW19" s="77">
        <f t="shared" si="1"/>
        <v>0</v>
      </c>
      <c r="BX19" s="79">
        <f t="shared" si="2"/>
        <v>23905.269999999997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651908.0100000001</v>
      </c>
      <c r="E20" s="78">
        <f t="shared" si="3"/>
        <v>53522.42</v>
      </c>
      <c r="F20" s="79">
        <f t="shared" si="3"/>
        <v>621223.6400000001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34249.95</v>
      </c>
      <c r="K20" s="78">
        <f t="shared" si="3"/>
        <v>0</v>
      </c>
      <c r="L20" s="77">
        <f t="shared" si="3"/>
        <v>34238.75999999999</v>
      </c>
      <c r="M20" s="98">
        <f t="shared" si="3"/>
        <v>84667.6</v>
      </c>
      <c r="N20" s="78">
        <f t="shared" si="3"/>
        <v>500</v>
      </c>
      <c r="O20" s="77">
        <f t="shared" si="3"/>
        <v>83788.64</v>
      </c>
      <c r="P20" s="98">
        <f t="shared" si="3"/>
        <v>47920.39</v>
      </c>
      <c r="Q20" s="78">
        <f t="shared" si="3"/>
        <v>0</v>
      </c>
      <c r="R20" s="77">
        <f t="shared" si="3"/>
        <v>31895.42</v>
      </c>
      <c r="S20" s="98">
        <f t="shared" si="3"/>
        <v>18457.88</v>
      </c>
      <c r="T20" s="78">
        <f t="shared" si="3"/>
        <v>0</v>
      </c>
      <c r="U20" s="77">
        <f t="shared" si="3"/>
        <v>16651.33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500</v>
      </c>
      <c r="Z20" s="78">
        <f t="shared" si="3"/>
        <v>0</v>
      </c>
      <c r="AA20" s="77">
        <f t="shared" si="3"/>
        <v>0</v>
      </c>
      <c r="AB20" s="98">
        <f t="shared" si="3"/>
        <v>276921.15</v>
      </c>
      <c r="AC20" s="78">
        <f t="shared" si="3"/>
        <v>0</v>
      </c>
      <c r="AD20" s="77">
        <f t="shared" si="3"/>
        <v>272313.96</v>
      </c>
      <c r="AE20" s="98">
        <f t="shared" si="3"/>
        <v>58413.89</v>
      </c>
      <c r="AF20" s="78">
        <f t="shared" si="3"/>
        <v>4319.35</v>
      </c>
      <c r="AG20" s="77">
        <f t="shared" si="3"/>
        <v>61784.98</v>
      </c>
      <c r="AH20" s="98">
        <f t="shared" si="3"/>
        <v>31243.320000000003</v>
      </c>
      <c r="AI20" s="78">
        <f t="shared" si="3"/>
        <v>0</v>
      </c>
      <c r="AJ20" s="77">
        <f t="shared" si="3"/>
        <v>36984.920000000006</v>
      </c>
      <c r="AK20" s="98">
        <f t="shared" si="3"/>
        <v>425328.55999999994</v>
      </c>
      <c r="AL20" s="78">
        <f t="shared" si="3"/>
        <v>109394.09</v>
      </c>
      <c r="AM20" s="77">
        <f t="shared" si="3"/>
        <v>403556.89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9140.57</v>
      </c>
      <c r="AR20" s="78">
        <f t="shared" si="3"/>
        <v>0</v>
      </c>
      <c r="AS20" s="77">
        <f t="shared" si="3"/>
        <v>8876.43</v>
      </c>
      <c r="AT20" s="98">
        <f t="shared" si="3"/>
        <v>26625.08</v>
      </c>
      <c r="AU20" s="78">
        <f t="shared" si="3"/>
        <v>0</v>
      </c>
      <c r="AV20" s="77">
        <f t="shared" si="3"/>
        <v>24958.549999999996</v>
      </c>
      <c r="AW20" s="98">
        <f t="shared" si="3"/>
        <v>500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22461.36</v>
      </c>
      <c r="BM20" s="78">
        <f t="shared" si="3"/>
        <v>0</v>
      </c>
      <c r="BN20" s="77">
        <f t="shared" si="3"/>
        <v>22461.36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1688337.7600000002</v>
      </c>
      <c r="BW20" s="77">
        <f>BW10+BW11+BW12+BW13+BW14+BW15+BW16+BW17+BW18+BW19</f>
        <v>167735.86</v>
      </c>
      <c r="BX20" s="95">
        <f>BX10+BX11+BX12+BX13+BX14+BX15+BX16+BX17+BX18+BX19</f>
        <v>1618734.8800000001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117839.44999999998</v>
      </c>
      <c r="E24" s="89">
        <v>51428.13</v>
      </c>
      <c r="F24" s="90">
        <v>96296.57999999999</v>
      </c>
      <c r="G24" s="88"/>
      <c r="H24" s="89"/>
      <c r="I24" s="90"/>
      <c r="J24" s="97">
        <v>0</v>
      </c>
      <c r="K24" s="89">
        <v>25000</v>
      </c>
      <c r="L24" s="101">
        <v>741.76</v>
      </c>
      <c r="M24" s="97">
        <v>132053.24000000002</v>
      </c>
      <c r="N24" s="89">
        <v>98985.3</v>
      </c>
      <c r="O24" s="101">
        <v>132053.24000000002</v>
      </c>
      <c r="P24" s="97">
        <v>29095.93</v>
      </c>
      <c r="Q24" s="89">
        <v>40904.06</v>
      </c>
      <c r="R24" s="101">
        <v>28295.97</v>
      </c>
      <c r="S24" s="97">
        <v>0</v>
      </c>
      <c r="T24" s="89">
        <v>4826.34</v>
      </c>
      <c r="U24" s="101">
        <v>0</v>
      </c>
      <c r="V24" s="97">
        <v>0</v>
      </c>
      <c r="W24" s="89">
        <v>0</v>
      </c>
      <c r="X24" s="101">
        <v>0</v>
      </c>
      <c r="Y24" s="97">
        <v>118617.73999999999</v>
      </c>
      <c r="Z24" s="89">
        <v>247385.22</v>
      </c>
      <c r="AA24" s="101">
        <v>77925.15000000001</v>
      </c>
      <c r="AB24" s="97">
        <v>82637.77</v>
      </c>
      <c r="AC24" s="89">
        <v>413725.22000000003</v>
      </c>
      <c r="AD24" s="101">
        <v>82637.76999999999</v>
      </c>
      <c r="AE24" s="97">
        <v>291152.63</v>
      </c>
      <c r="AF24" s="89">
        <v>368902.97</v>
      </c>
      <c r="AG24" s="101">
        <v>290151.63</v>
      </c>
      <c r="AH24" s="97"/>
      <c r="AI24" s="89"/>
      <c r="AJ24" s="101"/>
      <c r="AK24" s="97">
        <v>328026.77999999997</v>
      </c>
      <c r="AL24" s="89">
        <v>0</v>
      </c>
      <c r="AM24" s="101">
        <v>228409.55000000002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>
        <v>34013.74</v>
      </c>
      <c r="AU24" s="89">
        <v>5723.48</v>
      </c>
      <c r="AV24" s="101">
        <v>34013.74</v>
      </c>
      <c r="AW24" s="97">
        <v>0</v>
      </c>
      <c r="AX24" s="89">
        <v>19253.3</v>
      </c>
      <c r="AY24" s="101">
        <v>0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1133437.28</v>
      </c>
      <c r="BW24" s="77">
        <f t="shared" si="4"/>
        <v>1276134.02</v>
      </c>
      <c r="BX24" s="79">
        <f t="shared" si="4"/>
        <v>970525.39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>
        <v>7464.900000000001</v>
      </c>
      <c r="AL25" s="89">
        <v>0</v>
      </c>
      <c r="AM25" s="101">
        <v>7464.9</v>
      </c>
      <c r="AN25" s="97"/>
      <c r="AO25" s="89"/>
      <c r="AP25" s="101"/>
      <c r="AQ25" s="97">
        <v>32235</v>
      </c>
      <c r="AR25" s="89">
        <v>0</v>
      </c>
      <c r="AS25" s="101">
        <v>32235</v>
      </c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39699.9</v>
      </c>
      <c r="BW25" s="77">
        <f t="shared" si="4"/>
        <v>0</v>
      </c>
      <c r="BX25" s="79">
        <f t="shared" si="4"/>
        <v>39699.9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>
        <v>2899.99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>
        <v>0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2899.99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17976.44</v>
      </c>
      <c r="Z27" s="89">
        <v>0</v>
      </c>
      <c r="AA27" s="101">
        <v>14820.7</v>
      </c>
      <c r="AB27" s="97">
        <v>24459.660000000003</v>
      </c>
      <c r="AC27" s="89">
        <v>0</v>
      </c>
      <c r="AD27" s="101">
        <v>25817.98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42436.100000000006</v>
      </c>
      <c r="BW27" s="77">
        <f t="shared" si="4"/>
        <v>0</v>
      </c>
      <c r="BX27" s="79">
        <f t="shared" si="4"/>
        <v>40638.68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117839.44999999998</v>
      </c>
      <c r="E28" s="78">
        <f t="shared" si="5"/>
        <v>51428.13</v>
      </c>
      <c r="F28" s="79">
        <f t="shared" si="5"/>
        <v>96296.57999999999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25000</v>
      </c>
      <c r="L28" s="77">
        <f t="shared" si="5"/>
        <v>741.76</v>
      </c>
      <c r="M28" s="98">
        <f t="shared" si="5"/>
        <v>132053.24000000002</v>
      </c>
      <c r="N28" s="78">
        <f t="shared" si="5"/>
        <v>98985.3</v>
      </c>
      <c r="O28" s="77">
        <f t="shared" si="5"/>
        <v>132053.24000000002</v>
      </c>
      <c r="P28" s="98">
        <f t="shared" si="5"/>
        <v>29095.93</v>
      </c>
      <c r="Q28" s="78">
        <f t="shared" si="5"/>
        <v>40904.06</v>
      </c>
      <c r="R28" s="77">
        <f t="shared" si="5"/>
        <v>28295.97</v>
      </c>
      <c r="S28" s="98">
        <f t="shared" si="5"/>
        <v>0</v>
      </c>
      <c r="T28" s="78">
        <f t="shared" si="5"/>
        <v>4826.34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136594.18</v>
      </c>
      <c r="Z28" s="78">
        <f t="shared" si="5"/>
        <v>247385.22</v>
      </c>
      <c r="AA28" s="77">
        <f t="shared" si="5"/>
        <v>92745.85</v>
      </c>
      <c r="AB28" s="98">
        <f t="shared" si="5"/>
        <v>107097.43000000001</v>
      </c>
      <c r="AC28" s="78">
        <f t="shared" si="5"/>
        <v>413725.22000000003</v>
      </c>
      <c r="AD28" s="77">
        <f t="shared" si="5"/>
        <v>108455.74999999999</v>
      </c>
      <c r="AE28" s="98">
        <f t="shared" si="5"/>
        <v>291152.63</v>
      </c>
      <c r="AF28" s="78">
        <f t="shared" si="5"/>
        <v>368902.97</v>
      </c>
      <c r="AG28" s="77">
        <f t="shared" si="5"/>
        <v>290151.63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335491.68</v>
      </c>
      <c r="AL28" s="78">
        <f t="shared" si="6"/>
        <v>0</v>
      </c>
      <c r="AM28" s="77">
        <f t="shared" si="6"/>
        <v>235874.45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35134.99</v>
      </c>
      <c r="AR28" s="78">
        <f t="shared" si="6"/>
        <v>0</v>
      </c>
      <c r="AS28" s="77">
        <f t="shared" si="6"/>
        <v>32235</v>
      </c>
      <c r="AT28" s="98">
        <f t="shared" si="6"/>
        <v>34013.74</v>
      </c>
      <c r="AU28" s="78">
        <f t="shared" si="6"/>
        <v>5723.48</v>
      </c>
      <c r="AV28" s="77">
        <f t="shared" si="6"/>
        <v>34013.74</v>
      </c>
      <c r="AW28" s="98">
        <f t="shared" si="6"/>
        <v>0</v>
      </c>
      <c r="AX28" s="78">
        <f t="shared" si="6"/>
        <v>19253.3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1218473.27</v>
      </c>
      <c r="BW28" s="77">
        <f>BW23+BW24+BW25+BW26+BW27</f>
        <v>1276134.02</v>
      </c>
      <c r="BX28" s="95">
        <f>BX23+BX24+BX25+BX26+BX27</f>
        <v>1050863.97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2500</v>
      </c>
      <c r="AX31" s="89">
        <v>0</v>
      </c>
      <c r="AY31" s="101">
        <v>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2500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2500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2500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55273.619999999995</v>
      </c>
      <c r="BM40" s="89">
        <v>0</v>
      </c>
      <c r="BN40" s="101">
        <v>55273.619999999995</v>
      </c>
      <c r="BO40" s="97"/>
      <c r="BP40" s="89"/>
      <c r="BQ40" s="101"/>
      <c r="BR40" s="97"/>
      <c r="BS40" s="89"/>
      <c r="BT40" s="101"/>
      <c r="BU40" s="76"/>
      <c r="BV40" s="85">
        <f t="shared" si="10"/>
        <v>55273.619999999995</v>
      </c>
      <c r="BW40" s="77">
        <f t="shared" si="10"/>
        <v>0</v>
      </c>
      <c r="BX40" s="79">
        <f t="shared" si="10"/>
        <v>55273.619999999995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55273.619999999995</v>
      </c>
      <c r="BM42" s="78">
        <f t="shared" si="12"/>
        <v>0</v>
      </c>
      <c r="BN42" s="77">
        <f t="shared" si="12"/>
        <v>55273.619999999995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55273.619999999995</v>
      </c>
      <c r="BW42" s="77">
        <f>BW38+BW39+BW40+BW41</f>
        <v>0</v>
      </c>
      <c r="BX42" s="95">
        <f>BX38+BX39+BX40+BX41</f>
        <v>55273.619999999995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347310.78</v>
      </c>
      <c r="BS49" s="89">
        <v>0</v>
      </c>
      <c r="BT49" s="101">
        <v>345797.66</v>
      </c>
      <c r="BU49" s="76"/>
      <c r="BV49" s="85">
        <f aca="true" t="shared" si="15" ref="BV49:BX50">D49+G49+J49+M49+P49+S49+V49+Y49+AB49+AE49+AH49+AK49+AN49+AQ49+AT49+AW49+AZ49+BC49+BF49+BI49+BL49+BO49+BR49</f>
        <v>347310.78</v>
      </c>
      <c r="BW49" s="77">
        <f t="shared" si="15"/>
        <v>0</v>
      </c>
      <c r="BX49" s="79">
        <f t="shared" si="15"/>
        <v>345797.66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6461.4299999999985</v>
      </c>
      <c r="BS50" s="89">
        <v>0</v>
      </c>
      <c r="BT50" s="101">
        <v>5643.8099999999995</v>
      </c>
      <c r="BU50" s="76"/>
      <c r="BV50" s="85">
        <f t="shared" si="15"/>
        <v>6461.4299999999985</v>
      </c>
      <c r="BW50" s="77">
        <f t="shared" si="15"/>
        <v>0</v>
      </c>
      <c r="BX50" s="79">
        <f t="shared" si="15"/>
        <v>5643.8099999999995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353772.21</v>
      </c>
      <c r="BS51" s="78">
        <f>BS49+BS50</f>
        <v>0</v>
      </c>
      <c r="BT51" s="77">
        <f>BT49+BT50</f>
        <v>351441.47</v>
      </c>
      <c r="BU51" s="85"/>
      <c r="BV51" s="85">
        <f>BV49+BV50</f>
        <v>353772.21</v>
      </c>
      <c r="BW51" s="77">
        <f>BW49+BW50</f>
        <v>0</v>
      </c>
      <c r="BX51" s="95">
        <f>BX49+BX50</f>
        <v>351441.47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769747.4600000001</v>
      </c>
      <c r="E53" s="86">
        <f t="shared" si="18"/>
        <v>104950.54999999999</v>
      </c>
      <c r="F53" s="86">
        <f t="shared" si="18"/>
        <v>717520.2200000001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34249.95</v>
      </c>
      <c r="K53" s="86">
        <f t="shared" si="18"/>
        <v>25000</v>
      </c>
      <c r="L53" s="86">
        <f t="shared" si="18"/>
        <v>34980.51999999999</v>
      </c>
      <c r="M53" s="86">
        <f t="shared" si="18"/>
        <v>216720.84000000003</v>
      </c>
      <c r="N53" s="86">
        <f t="shared" si="18"/>
        <v>99485.3</v>
      </c>
      <c r="O53" s="86">
        <f t="shared" si="18"/>
        <v>215841.88</v>
      </c>
      <c r="P53" s="86">
        <f t="shared" si="18"/>
        <v>77016.32</v>
      </c>
      <c r="Q53" s="86">
        <f t="shared" si="18"/>
        <v>40904.06</v>
      </c>
      <c r="R53" s="86">
        <f t="shared" si="18"/>
        <v>60191.39</v>
      </c>
      <c r="S53" s="86">
        <f t="shared" si="18"/>
        <v>18457.88</v>
      </c>
      <c r="T53" s="86">
        <f t="shared" si="18"/>
        <v>4826.34</v>
      </c>
      <c r="U53" s="86">
        <f t="shared" si="18"/>
        <v>16651.33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137094.18</v>
      </c>
      <c r="Z53" s="86">
        <f t="shared" si="18"/>
        <v>247385.22</v>
      </c>
      <c r="AA53" s="86">
        <f t="shared" si="18"/>
        <v>92745.85</v>
      </c>
      <c r="AB53" s="86">
        <f t="shared" si="18"/>
        <v>384018.58</v>
      </c>
      <c r="AC53" s="86">
        <f t="shared" si="18"/>
        <v>413725.22000000003</v>
      </c>
      <c r="AD53" s="86">
        <f t="shared" si="18"/>
        <v>380769.71</v>
      </c>
      <c r="AE53" s="86">
        <f t="shared" si="18"/>
        <v>349566.52</v>
      </c>
      <c r="AF53" s="86">
        <f t="shared" si="18"/>
        <v>373222.31999999995</v>
      </c>
      <c r="AG53" s="86">
        <f t="shared" si="18"/>
        <v>351936.61</v>
      </c>
      <c r="AH53" s="86">
        <f t="shared" si="18"/>
        <v>31243.320000000003</v>
      </c>
      <c r="AI53" s="86">
        <f t="shared" si="18"/>
        <v>0</v>
      </c>
      <c r="AJ53" s="86">
        <f aca="true" t="shared" si="19" ref="AJ53:BT53">AJ20+AJ28+AJ35+AJ42+AJ46+AJ51</f>
        <v>36984.920000000006</v>
      </c>
      <c r="AK53" s="86">
        <f t="shared" si="19"/>
        <v>760820.24</v>
      </c>
      <c r="AL53" s="86">
        <f t="shared" si="19"/>
        <v>109394.09</v>
      </c>
      <c r="AM53" s="86">
        <f t="shared" si="19"/>
        <v>639431.3400000001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44275.56</v>
      </c>
      <c r="AR53" s="86">
        <f t="shared" si="19"/>
        <v>0</v>
      </c>
      <c r="AS53" s="86">
        <f t="shared" si="19"/>
        <v>41111.43</v>
      </c>
      <c r="AT53" s="86">
        <f t="shared" si="19"/>
        <v>60638.82</v>
      </c>
      <c r="AU53" s="86">
        <f t="shared" si="19"/>
        <v>5723.48</v>
      </c>
      <c r="AV53" s="86">
        <f t="shared" si="19"/>
        <v>58972.28999999999</v>
      </c>
      <c r="AW53" s="86">
        <f t="shared" si="19"/>
        <v>3000</v>
      </c>
      <c r="AX53" s="86">
        <f t="shared" si="19"/>
        <v>19253.3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77734.98</v>
      </c>
      <c r="BM53" s="86">
        <f t="shared" si="19"/>
        <v>0</v>
      </c>
      <c r="BN53" s="86">
        <f t="shared" si="19"/>
        <v>77734.98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353772.21</v>
      </c>
      <c r="BS53" s="86">
        <f t="shared" si="19"/>
        <v>0</v>
      </c>
      <c r="BT53" s="86">
        <f t="shared" si="19"/>
        <v>351441.47</v>
      </c>
      <c r="BU53" s="86">
        <f>BU8</f>
        <v>0</v>
      </c>
      <c r="BV53" s="102">
        <f>BV8+BV20+BV28+BV35+BV42+BV46+BV51</f>
        <v>3318356.8600000003</v>
      </c>
      <c r="BW53" s="87">
        <f>BW20+BW28+BW35+BW42+BW46+BW51</f>
        <v>1443869.88</v>
      </c>
      <c r="BX53" s="87">
        <f>BX20+BX28+BX35+BX42+BX46+BX51</f>
        <v>3076313.9400000004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955619.4199999999</v>
      </c>
      <c r="BW54" s="93"/>
      <c r="BX54" s="94">
        <f>IF((Spese_Rendiconto_2021!BX53-Entrate_Rendiconto_2021!E58)&lt;0,Entrate_Rendiconto_2021!E58-Spese_Rendiconto_2021!BX53,0)</f>
        <v>2838016.2199999997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2022-07-06T06:48:01Z</dcterms:modified>
  <cp:category/>
  <cp:version/>
  <cp:contentType/>
  <cp:contentStatus/>
</cp:coreProperties>
</file>