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<sst xmlns="http://schemas.openxmlformats.org/spreadsheetml/2006/main" count="870" uniqueCount="149">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</sst>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176279.59999999998</v>
      </c>
      <c r="E5" s="38"/>
    </row>
    <row r="6" spans="2:5" ht="15">
      <c r="B6" s="8"/>
      <c r="C6" s="5" t="s">
        <v>5</v>
      </c>
      <c r="D6" s="39">
        <v>875978.51</v>
      </c>
      <c r="E6" s="40"/>
    </row>
    <row r="7" spans="2:5" ht="15">
      <c r="B7" s="8"/>
      <c r="C7" s="5" t="s">
        <v>6</v>
      </c>
      <c r="D7" s="39">
        <v>759445.5100000001</v>
      </c>
      <c r="E7" s="40"/>
    </row>
    <row r="8" spans="2:5" ht="15.75" thickBot="1">
      <c r="B8" s="9"/>
      <c r="C8" s="6" t="s">
        <v>7</v>
      </c>
      <c r="D8" s="41"/>
      <c r="E8" s="42">
        <v>1692718.61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327517.94</v>
      </c>
      <c r="E10" s="45">
        <v>335848.0900000001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273890.86000000004</v>
      </c>
      <c r="E14" s="45">
        <v>277159.55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601408.8</v>
      </c>
      <c r="E16" s="51">
        <f>E10+E11+E12+E13+E14+E15</f>
        <v>613007.6400000001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1236317.6099999999</v>
      </c>
      <c r="E18" s="45">
        <v>1413339.59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1236317.6099999999</v>
      </c>
      <c r="E23" s="51">
        <f>E18+E19+E20+E21+E22</f>
        <v>1413339.59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358086.94</v>
      </c>
      <c r="E25" s="45">
        <v>343307.7299999999</v>
      </c>
    </row>
    <row r="26" spans="2:5" ht="15">
      <c r="B26" s="13">
        <v>30200</v>
      </c>
      <c r="C26" s="54" t="s">
        <v>28</v>
      </c>
      <c r="D26" s="39">
        <v>1139.99</v>
      </c>
      <c r="E26" s="45">
        <v>1134.49</v>
      </c>
    </row>
    <row r="27" spans="2:5" ht="15">
      <c r="B27" s="13">
        <v>30300</v>
      </c>
      <c r="C27" s="54" t="s">
        <v>29</v>
      </c>
      <c r="D27" s="39">
        <v>137.6</v>
      </c>
      <c r="E27" s="45">
        <v>137.57000000000002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59130.64000000001</v>
      </c>
      <c r="E29" s="50">
        <v>57468.78</v>
      </c>
    </row>
    <row r="30" spans="2:5" ht="15.75" thickBot="1">
      <c r="B30" s="16">
        <v>30000</v>
      </c>
      <c r="C30" s="15" t="s">
        <v>32</v>
      </c>
      <c r="D30" s="48">
        <f>D25+D26+D27+D28+D29</f>
        <v>418495.17</v>
      </c>
      <c r="E30" s="51">
        <f>E25+E26+E27+E28+E29</f>
        <v>402048.56999999995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302725.96</v>
      </c>
      <c r="E33" s="59">
        <v>245529.94</v>
      </c>
    </row>
    <row r="34" spans="2:5" ht="15">
      <c r="B34" s="13">
        <v>40300</v>
      </c>
      <c r="C34" s="54" t="s">
        <v>37</v>
      </c>
      <c r="D34" s="61">
        <v>180289.99999999997</v>
      </c>
      <c r="E34" s="45">
        <v>397698.89</v>
      </c>
    </row>
    <row r="35" spans="2:5" ht="15">
      <c r="B35" s="13">
        <v>40400</v>
      </c>
      <c r="C35" s="54" t="s">
        <v>38</v>
      </c>
      <c r="D35" s="39">
        <v>18201.879999999997</v>
      </c>
      <c r="E35" s="45">
        <v>20215.879999999997</v>
      </c>
    </row>
    <row r="36" spans="2:5" ht="15">
      <c r="B36" s="13">
        <v>40500</v>
      </c>
      <c r="C36" s="54" t="s">
        <v>39</v>
      </c>
      <c r="D36" s="49">
        <v>1559.72</v>
      </c>
      <c r="E36" s="50">
        <v>1559.72</v>
      </c>
    </row>
    <row r="37" spans="2:5" ht="15.75" thickBot="1">
      <c r="B37" s="16">
        <v>40000</v>
      </c>
      <c r="C37" s="15" t="s">
        <v>40</v>
      </c>
      <c r="D37" s="48">
        <f>D32+D33+D34+D35+D36</f>
        <v>502777.55999999994</v>
      </c>
      <c r="E37" s="51">
        <f>E32+E33+E34+E35+E36</f>
        <v>665004.43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306533.38000000006</v>
      </c>
      <c r="E54" s="45">
        <v>306533.3800000001</v>
      </c>
    </row>
    <row r="55" spans="2:5" ht="15">
      <c r="B55" s="13">
        <v>90200</v>
      </c>
      <c r="C55" s="54" t="s">
        <v>62</v>
      </c>
      <c r="D55" s="61">
        <v>14720.57</v>
      </c>
      <c r="E55" s="62">
        <v>14081.66</v>
      </c>
    </row>
    <row r="56" spans="2:5" ht="15.75" thickBot="1">
      <c r="B56" s="16">
        <v>90000</v>
      </c>
      <c r="C56" s="15" t="s">
        <v>63</v>
      </c>
      <c r="D56" s="48">
        <f>D54+D55</f>
        <v>321253.95000000007</v>
      </c>
      <c r="E56" s="51">
        <f>E54+E55</f>
        <v>320615.0400000001</v>
      </c>
    </row>
    <row r="57" spans="2:5" ht="16.5" thickBot="1" thickTop="1">
      <c r="B57" s="109" t="s">
        <v>64</v>
      </c>
      <c r="C57" s="110"/>
      <c r="D57" s="52">
        <f>D16+D23+D30+D37+D43+D49+D52+D56</f>
        <v>3080253.0900000003</v>
      </c>
      <c r="E57" s="55">
        <f>E16+E23+E30+E37+E43+E49+E52+E56</f>
        <v>3414015.2700000005</v>
      </c>
    </row>
    <row r="58" spans="2:5" ht="16.5" thickBot="1" thickTop="1">
      <c r="B58" s="109" t="s">
        <v>65</v>
      </c>
      <c r="C58" s="110"/>
      <c r="D58" s="52">
        <f>D57+D5+D6+D7+D8</f>
        <v>4891956.71</v>
      </c>
      <c r="E58" s="55">
        <f>E57+E5+E6+E7+E8</f>
        <v>5106733.880000001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327851.15</v>
      </c>
      <c r="E10" s="89">
        <v>22499.4</v>
      </c>
      <c r="F10" s="90">
        <v>329901.95</v>
      </c>
      <c r="G10" s="88"/>
      <c r="H10" s="89"/>
      <c r="I10" s="90"/>
      <c r="J10" s="97">
        <v>31899.84</v>
      </c>
      <c r="K10" s="89">
        <v>0</v>
      </c>
      <c r="L10" s="101">
        <v>31899.840000000004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185.01000000000002</v>
      </c>
      <c r="AF10" s="89">
        <v>0</v>
      </c>
      <c r="AG10" s="90">
        <v>185.01000000000002</v>
      </c>
      <c r="AH10" s="91"/>
      <c r="AI10" s="89"/>
      <c r="AJ10" s="90"/>
      <c r="AK10" s="91">
        <v>55011.59</v>
      </c>
      <c r="AL10" s="89">
        <v>0</v>
      </c>
      <c r="AM10" s="90">
        <v>55011.59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414947.5900000001</v>
      </c>
      <c r="BW10" s="77">
        <f aca="true" t="shared" si="1" ref="BW10:BW19">E10+H10+K10+N10+Q10+T10+W10+Z10+AC10+AF10+AI10+AL10+AO10+AR10+AU10+AX10+BA10+BD10+BG10+BJ10+BM10+BP10+BS10</f>
        <v>22499.4</v>
      </c>
      <c r="BX10" s="79">
        <f aca="true" t="shared" si="2" ref="BX10:BX19">F10+I10+L10+O10+R10+U10+X10+AA10+AD10+AG10+AJ10+AM10+AP10+AS10+AV10+AY10+BB10+BE10+BH10+BK10+BN10+BQ10+BT10</f>
        <v>416998.39</v>
      </c>
    </row>
    <row r="11" spans="2:76" ht="15">
      <c r="B11" s="13">
        <v>102</v>
      </c>
      <c r="C11" s="25" t="s">
        <v>92</v>
      </c>
      <c r="D11" s="88">
        <v>23902.98</v>
      </c>
      <c r="E11" s="89">
        <v>0</v>
      </c>
      <c r="F11" s="90">
        <v>23954.88</v>
      </c>
      <c r="G11" s="88"/>
      <c r="H11" s="89"/>
      <c r="I11" s="90"/>
      <c r="J11" s="97">
        <v>2448.0599999999995</v>
      </c>
      <c r="K11" s="89">
        <v>0</v>
      </c>
      <c r="L11" s="101">
        <v>2448.06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287.74</v>
      </c>
      <c r="AC11" s="89">
        <v>0</v>
      </c>
      <c r="AD11" s="90">
        <v>287.74</v>
      </c>
      <c r="AE11" s="91">
        <v>0</v>
      </c>
      <c r="AF11" s="89">
        <v>0</v>
      </c>
      <c r="AG11" s="90">
        <v>0</v>
      </c>
      <c r="AH11" s="91"/>
      <c r="AI11" s="89"/>
      <c r="AJ11" s="90"/>
      <c r="AK11" s="91">
        <v>3989.62</v>
      </c>
      <c r="AL11" s="89">
        <v>0</v>
      </c>
      <c r="AM11" s="90">
        <v>3989.62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0</v>
      </c>
      <c r="BJ11" s="89">
        <v>0</v>
      </c>
      <c r="BK11" s="90">
        <v>0</v>
      </c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30628.4</v>
      </c>
      <c r="BW11" s="77">
        <f t="shared" si="1"/>
        <v>0</v>
      </c>
      <c r="BX11" s="79">
        <f t="shared" si="2"/>
        <v>30680.300000000003</v>
      </c>
    </row>
    <row r="12" spans="2:76" ht="15">
      <c r="B12" s="13">
        <v>103</v>
      </c>
      <c r="C12" s="25" t="s">
        <v>93</v>
      </c>
      <c r="D12" s="88">
        <v>164348.61999999997</v>
      </c>
      <c r="E12" s="89">
        <v>16057.130000000001</v>
      </c>
      <c r="F12" s="90">
        <v>158034.8</v>
      </c>
      <c r="G12" s="88">
        <v>1952</v>
      </c>
      <c r="H12" s="89">
        <v>0</v>
      </c>
      <c r="I12" s="90">
        <v>2000</v>
      </c>
      <c r="J12" s="97">
        <v>3008.5899999999997</v>
      </c>
      <c r="K12" s="89">
        <v>0</v>
      </c>
      <c r="L12" s="101">
        <v>5363.75</v>
      </c>
      <c r="M12" s="91">
        <v>52350.22</v>
      </c>
      <c r="N12" s="89">
        <v>1227</v>
      </c>
      <c r="O12" s="90">
        <v>43068.23</v>
      </c>
      <c r="P12" s="91">
        <v>33952.86</v>
      </c>
      <c r="Q12" s="89">
        <v>1299.3</v>
      </c>
      <c r="R12" s="90">
        <v>30843.460000000006</v>
      </c>
      <c r="S12" s="91">
        <v>10107.980000000001</v>
      </c>
      <c r="T12" s="89">
        <v>0</v>
      </c>
      <c r="U12" s="90">
        <v>11910.2</v>
      </c>
      <c r="V12" s="91"/>
      <c r="W12" s="89"/>
      <c r="X12" s="90"/>
      <c r="Y12" s="91"/>
      <c r="Z12" s="89"/>
      <c r="AA12" s="90"/>
      <c r="AB12" s="91">
        <v>91694.54</v>
      </c>
      <c r="AC12" s="89">
        <v>5946.2</v>
      </c>
      <c r="AD12" s="90">
        <v>80432.76999999999</v>
      </c>
      <c r="AE12" s="91">
        <v>74279.48999999999</v>
      </c>
      <c r="AF12" s="89">
        <v>9117.539999999999</v>
      </c>
      <c r="AG12" s="90">
        <v>72941.12999999999</v>
      </c>
      <c r="AH12" s="91">
        <v>26534.619999999995</v>
      </c>
      <c r="AI12" s="89">
        <v>0</v>
      </c>
      <c r="AJ12" s="90">
        <v>24622.14</v>
      </c>
      <c r="AK12" s="91">
        <v>160210.11000000002</v>
      </c>
      <c r="AL12" s="89">
        <v>0</v>
      </c>
      <c r="AM12" s="90">
        <v>151215.18</v>
      </c>
      <c r="AN12" s="91"/>
      <c r="AO12" s="89"/>
      <c r="AP12" s="90"/>
      <c r="AQ12" s="91">
        <v>8032.83</v>
      </c>
      <c r="AR12" s="89">
        <v>0</v>
      </c>
      <c r="AS12" s="90">
        <v>9433.8</v>
      </c>
      <c r="AT12" s="91">
        <v>19366.93</v>
      </c>
      <c r="AU12" s="89">
        <v>2482.73</v>
      </c>
      <c r="AV12" s="90">
        <v>18978.859999999997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645838.7899999999</v>
      </c>
      <c r="BW12" s="77">
        <f t="shared" si="1"/>
        <v>36129.9</v>
      </c>
      <c r="BX12" s="79">
        <f t="shared" si="2"/>
        <v>608844.32</v>
      </c>
    </row>
    <row r="13" spans="2:76" ht="15">
      <c r="B13" s="13">
        <v>104</v>
      </c>
      <c r="C13" s="25" t="s">
        <v>19</v>
      </c>
      <c r="D13" s="88">
        <v>3811.4300000000003</v>
      </c>
      <c r="E13" s="89">
        <v>0</v>
      </c>
      <c r="F13" s="90">
        <v>3702.1900000000005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53521.35</v>
      </c>
      <c r="N13" s="89">
        <v>0</v>
      </c>
      <c r="O13" s="90">
        <v>71077.73999999999</v>
      </c>
      <c r="P13" s="91">
        <v>29084.86</v>
      </c>
      <c r="Q13" s="89">
        <v>0</v>
      </c>
      <c r="R13" s="90">
        <v>22979</v>
      </c>
      <c r="S13" s="91">
        <v>18000</v>
      </c>
      <c r="T13" s="89">
        <v>0</v>
      </c>
      <c r="U13" s="90">
        <v>10537</v>
      </c>
      <c r="V13" s="91"/>
      <c r="W13" s="89"/>
      <c r="X13" s="90"/>
      <c r="Y13" s="91">
        <v>1500</v>
      </c>
      <c r="Z13" s="89">
        <v>0</v>
      </c>
      <c r="AA13" s="90">
        <v>0</v>
      </c>
      <c r="AB13" s="91">
        <v>187816.65000000002</v>
      </c>
      <c r="AC13" s="89">
        <v>0</v>
      </c>
      <c r="AD13" s="90">
        <v>187816.65000000002</v>
      </c>
      <c r="AE13" s="91"/>
      <c r="AF13" s="89"/>
      <c r="AG13" s="90"/>
      <c r="AH13" s="91">
        <v>4850</v>
      </c>
      <c r="AI13" s="89">
        <v>0</v>
      </c>
      <c r="AJ13" s="90">
        <v>0</v>
      </c>
      <c r="AK13" s="91">
        <v>244528.12999999998</v>
      </c>
      <c r="AL13" s="89">
        <v>127588.09</v>
      </c>
      <c r="AM13" s="90">
        <v>255025.39999999997</v>
      </c>
      <c r="AN13" s="91"/>
      <c r="AO13" s="89"/>
      <c r="AP13" s="90"/>
      <c r="AQ13" s="91">
        <v>1200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544312.42</v>
      </c>
      <c r="BW13" s="77">
        <f t="shared" si="1"/>
        <v>127588.09</v>
      </c>
      <c r="BX13" s="79">
        <f t="shared" si="2"/>
        <v>551137.98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30225.73</v>
      </c>
      <c r="BM16" s="89">
        <v>0</v>
      </c>
      <c r="BN16" s="90">
        <v>30225.73</v>
      </c>
      <c r="BO16" s="91"/>
      <c r="BP16" s="89"/>
      <c r="BQ16" s="90"/>
      <c r="BR16" s="97"/>
      <c r="BS16" s="89"/>
      <c r="BT16" s="101"/>
      <c r="BU16" s="76"/>
      <c r="BV16" s="85">
        <f t="shared" si="0"/>
        <v>30225.73</v>
      </c>
      <c r="BW16" s="77">
        <f t="shared" si="1"/>
        <v>0</v>
      </c>
      <c r="BX16" s="79">
        <f t="shared" si="2"/>
        <v>30225.73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375.39</v>
      </c>
      <c r="E18" s="89">
        <v>0</v>
      </c>
      <c r="F18" s="90">
        <v>871.4300000000001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375.39</v>
      </c>
      <c r="BW18" s="77">
        <f t="shared" si="1"/>
        <v>0</v>
      </c>
      <c r="BX18" s="79">
        <f t="shared" si="2"/>
        <v>871.4300000000001</v>
      </c>
    </row>
    <row r="19" spans="2:76" ht="15">
      <c r="B19" s="13">
        <v>110</v>
      </c>
      <c r="C19" s="25" t="s">
        <v>98</v>
      </c>
      <c r="D19" s="88">
        <v>17545.52</v>
      </c>
      <c r="E19" s="89">
        <v>0</v>
      </c>
      <c r="F19" s="90">
        <v>17545.52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17545.52</v>
      </c>
      <c r="BW19" s="77">
        <f t="shared" si="1"/>
        <v>0</v>
      </c>
      <c r="BX19" s="79">
        <f t="shared" si="2"/>
        <v>17545.52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537835.09</v>
      </c>
      <c r="E20" s="78">
        <f t="shared" si="3"/>
        <v>38556.53</v>
      </c>
      <c r="F20" s="79">
        <f t="shared" si="3"/>
        <v>534010.77</v>
      </c>
      <c r="G20" s="85">
        <f t="shared" si="3"/>
        <v>1952</v>
      </c>
      <c r="H20" s="78">
        <f t="shared" si="3"/>
        <v>0</v>
      </c>
      <c r="I20" s="79">
        <f t="shared" si="3"/>
        <v>2000</v>
      </c>
      <c r="J20" s="98">
        <f t="shared" si="3"/>
        <v>37356.49</v>
      </c>
      <c r="K20" s="78">
        <f t="shared" si="3"/>
        <v>0</v>
      </c>
      <c r="L20" s="77">
        <f t="shared" si="3"/>
        <v>39711.65</v>
      </c>
      <c r="M20" s="98">
        <f t="shared" si="3"/>
        <v>105871.57</v>
      </c>
      <c r="N20" s="78">
        <f t="shared" si="3"/>
        <v>1227</v>
      </c>
      <c r="O20" s="77">
        <f t="shared" si="3"/>
        <v>114145.97</v>
      </c>
      <c r="P20" s="98">
        <f t="shared" si="3"/>
        <v>63037.72</v>
      </c>
      <c r="Q20" s="78">
        <f t="shared" si="3"/>
        <v>1299.3</v>
      </c>
      <c r="R20" s="77">
        <f t="shared" si="3"/>
        <v>53822.46000000001</v>
      </c>
      <c r="S20" s="98">
        <f t="shared" si="3"/>
        <v>28107.980000000003</v>
      </c>
      <c r="T20" s="78">
        <f t="shared" si="3"/>
        <v>0</v>
      </c>
      <c r="U20" s="77">
        <f t="shared" si="3"/>
        <v>22447.2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1500</v>
      </c>
      <c r="Z20" s="78">
        <f t="shared" si="3"/>
        <v>0</v>
      </c>
      <c r="AA20" s="77">
        <f t="shared" si="3"/>
        <v>0</v>
      </c>
      <c r="AB20" s="98">
        <f t="shared" si="3"/>
        <v>279798.93000000005</v>
      </c>
      <c r="AC20" s="78">
        <f t="shared" si="3"/>
        <v>5946.2</v>
      </c>
      <c r="AD20" s="77">
        <f t="shared" si="3"/>
        <v>268537.16000000003</v>
      </c>
      <c r="AE20" s="98">
        <f t="shared" si="3"/>
        <v>74464.49999999999</v>
      </c>
      <c r="AF20" s="78">
        <f t="shared" si="3"/>
        <v>9117.539999999999</v>
      </c>
      <c r="AG20" s="77">
        <f t="shared" si="3"/>
        <v>73126.13999999998</v>
      </c>
      <c r="AH20" s="98">
        <f t="shared" si="3"/>
        <v>31384.619999999995</v>
      </c>
      <c r="AI20" s="78">
        <f t="shared" si="3"/>
        <v>0</v>
      </c>
      <c r="AJ20" s="77">
        <f t="shared" si="3"/>
        <v>24622.14</v>
      </c>
      <c r="AK20" s="98">
        <f t="shared" si="3"/>
        <v>463739.44999999995</v>
      </c>
      <c r="AL20" s="78">
        <f t="shared" si="3"/>
        <v>127588.09</v>
      </c>
      <c r="AM20" s="77">
        <f t="shared" si="3"/>
        <v>465241.7899999999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9232.83</v>
      </c>
      <c r="AR20" s="78">
        <f t="shared" si="3"/>
        <v>0</v>
      </c>
      <c r="AS20" s="77">
        <f t="shared" si="3"/>
        <v>9433.8</v>
      </c>
      <c r="AT20" s="98">
        <f t="shared" si="3"/>
        <v>19366.93</v>
      </c>
      <c r="AU20" s="78">
        <f t="shared" si="3"/>
        <v>2482.73</v>
      </c>
      <c r="AV20" s="77">
        <f t="shared" si="3"/>
        <v>18978.859999999997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30225.73</v>
      </c>
      <c r="BM20" s="78">
        <f t="shared" si="3"/>
        <v>0</v>
      </c>
      <c r="BN20" s="77">
        <f t="shared" si="3"/>
        <v>30225.73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1683873.84</v>
      </c>
      <c r="BW20" s="77">
        <f>BW10+BW11+BW12+BW13+BW14+BW15+BW16+BW17+BW18+BW19</f>
        <v>186217.39</v>
      </c>
      <c r="BX20" s="95">
        <f>BX10+BX11+BX12+BX13+BX14+BX15+BX16+BX17+BX18+BX19</f>
        <v>1656303.67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67239.77000000003</v>
      </c>
      <c r="E24" s="89">
        <v>225927.86</v>
      </c>
      <c r="F24" s="90">
        <v>68215.77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30</v>
      </c>
      <c r="N24" s="89">
        <v>311301.97</v>
      </c>
      <c r="O24" s="101">
        <v>30</v>
      </c>
      <c r="P24" s="97">
        <v>1105.74</v>
      </c>
      <c r="Q24" s="89">
        <v>0</v>
      </c>
      <c r="R24" s="101">
        <v>1105.74</v>
      </c>
      <c r="S24" s="97">
        <v>86964.15</v>
      </c>
      <c r="T24" s="89">
        <v>43035.85</v>
      </c>
      <c r="U24" s="101">
        <v>86964.15000000001</v>
      </c>
      <c r="V24" s="97">
        <v>0</v>
      </c>
      <c r="W24" s="89">
        <v>0</v>
      </c>
      <c r="X24" s="101">
        <v>0</v>
      </c>
      <c r="Y24" s="97">
        <v>255465.03999999978</v>
      </c>
      <c r="Z24" s="89">
        <v>77887.29999999999</v>
      </c>
      <c r="AA24" s="101">
        <v>261299.70000000004</v>
      </c>
      <c r="AB24" s="97">
        <v>72879.21</v>
      </c>
      <c r="AC24" s="89">
        <v>69340.87</v>
      </c>
      <c r="AD24" s="101">
        <v>72879.20999999999</v>
      </c>
      <c r="AE24" s="97">
        <v>132796.68</v>
      </c>
      <c r="AF24" s="89">
        <v>139833.49</v>
      </c>
      <c r="AG24" s="101">
        <v>132796.68</v>
      </c>
      <c r="AH24" s="97"/>
      <c r="AI24" s="89"/>
      <c r="AJ24" s="101"/>
      <c r="AK24" s="97">
        <v>1867.7</v>
      </c>
      <c r="AL24" s="89">
        <v>430122.39</v>
      </c>
      <c r="AM24" s="101">
        <v>1867.7</v>
      </c>
      <c r="AN24" s="97"/>
      <c r="AO24" s="89"/>
      <c r="AP24" s="101"/>
      <c r="AQ24" s="97">
        <v>0</v>
      </c>
      <c r="AR24" s="89">
        <v>4845.84</v>
      </c>
      <c r="AS24" s="101">
        <v>0</v>
      </c>
      <c r="AT24" s="97">
        <v>0</v>
      </c>
      <c r="AU24" s="89">
        <v>46500</v>
      </c>
      <c r="AV24" s="101">
        <v>0</v>
      </c>
      <c r="AW24" s="97">
        <v>18058.829999999998</v>
      </c>
      <c r="AX24" s="89">
        <v>18974.73</v>
      </c>
      <c r="AY24" s="101">
        <v>18058.829999999998</v>
      </c>
      <c r="AZ24" s="97">
        <v>43197.38</v>
      </c>
      <c r="BA24" s="89">
        <v>13649.82</v>
      </c>
      <c r="BB24" s="101">
        <v>43197.38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679604.4999999998</v>
      </c>
      <c r="BW24" s="77">
        <f t="shared" si="4"/>
        <v>1381420.12</v>
      </c>
      <c r="BX24" s="79">
        <f t="shared" si="4"/>
        <v>686415.1599999999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11940.8</v>
      </c>
      <c r="AC25" s="89">
        <v>0</v>
      </c>
      <c r="AD25" s="101">
        <v>2500</v>
      </c>
      <c r="AE25" s="97"/>
      <c r="AF25" s="89"/>
      <c r="AG25" s="101"/>
      <c r="AH25" s="97"/>
      <c r="AI25" s="89"/>
      <c r="AJ25" s="101"/>
      <c r="AK25" s="97">
        <v>12173.16</v>
      </c>
      <c r="AL25" s="89">
        <v>0</v>
      </c>
      <c r="AM25" s="101">
        <v>5064.74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24113.96</v>
      </c>
      <c r="BW25" s="77">
        <f t="shared" si="4"/>
        <v>0</v>
      </c>
      <c r="BX25" s="79">
        <f t="shared" si="4"/>
        <v>7564.74</v>
      </c>
    </row>
    <row r="26" spans="2:76" ht="15">
      <c r="B26" s="13">
        <v>204</v>
      </c>
      <c r="C26" s="25" t="s">
        <v>106</v>
      </c>
      <c r="D26" s="88">
        <v>0</v>
      </c>
      <c r="E26" s="89">
        <v>5500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>
        <v>0</v>
      </c>
      <c r="AR26" s="89">
        <v>2899.99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>
        <v>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8399.99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134382.5</v>
      </c>
      <c r="AA27" s="101">
        <v>0</v>
      </c>
      <c r="AB27" s="97">
        <v>17774.18</v>
      </c>
      <c r="AC27" s="89">
        <v>0</v>
      </c>
      <c r="AD27" s="101">
        <v>17774.18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17774.18</v>
      </c>
      <c r="BW27" s="77">
        <f t="shared" si="4"/>
        <v>134382.5</v>
      </c>
      <c r="BX27" s="79">
        <f t="shared" si="4"/>
        <v>17774.18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67239.77000000003</v>
      </c>
      <c r="E28" s="78">
        <f t="shared" si="5"/>
        <v>231427.86</v>
      </c>
      <c r="F28" s="79">
        <f t="shared" si="5"/>
        <v>68215.77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30</v>
      </c>
      <c r="N28" s="78">
        <f t="shared" si="5"/>
        <v>311301.97</v>
      </c>
      <c r="O28" s="77">
        <f t="shared" si="5"/>
        <v>30</v>
      </c>
      <c r="P28" s="98">
        <f t="shared" si="5"/>
        <v>1105.74</v>
      </c>
      <c r="Q28" s="78">
        <f t="shared" si="5"/>
        <v>0</v>
      </c>
      <c r="R28" s="77">
        <f t="shared" si="5"/>
        <v>1105.74</v>
      </c>
      <c r="S28" s="98">
        <f t="shared" si="5"/>
        <v>86964.15</v>
      </c>
      <c r="T28" s="78">
        <f t="shared" si="5"/>
        <v>43035.85</v>
      </c>
      <c r="U28" s="77">
        <f t="shared" si="5"/>
        <v>86964.15000000001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255465.03999999978</v>
      </c>
      <c r="Z28" s="78">
        <f t="shared" si="5"/>
        <v>212269.8</v>
      </c>
      <c r="AA28" s="77">
        <f t="shared" si="5"/>
        <v>261299.70000000004</v>
      </c>
      <c r="AB28" s="98">
        <f t="shared" si="5"/>
        <v>102594.19</v>
      </c>
      <c r="AC28" s="78">
        <f t="shared" si="5"/>
        <v>69340.87</v>
      </c>
      <c r="AD28" s="77">
        <f t="shared" si="5"/>
        <v>93153.38999999998</v>
      </c>
      <c r="AE28" s="98">
        <f t="shared" si="5"/>
        <v>132796.68</v>
      </c>
      <c r="AF28" s="78">
        <f t="shared" si="5"/>
        <v>139833.49</v>
      </c>
      <c r="AG28" s="77">
        <f t="shared" si="5"/>
        <v>132796.68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14040.86</v>
      </c>
      <c r="AL28" s="78">
        <f t="shared" si="6"/>
        <v>430122.39</v>
      </c>
      <c r="AM28" s="77">
        <f t="shared" si="6"/>
        <v>6932.44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7745.83</v>
      </c>
      <c r="AS28" s="77">
        <f t="shared" si="6"/>
        <v>0</v>
      </c>
      <c r="AT28" s="98">
        <f t="shared" si="6"/>
        <v>0</v>
      </c>
      <c r="AU28" s="78">
        <f t="shared" si="6"/>
        <v>46500</v>
      </c>
      <c r="AV28" s="77">
        <f t="shared" si="6"/>
        <v>0</v>
      </c>
      <c r="AW28" s="98">
        <f t="shared" si="6"/>
        <v>18058.829999999998</v>
      </c>
      <c r="AX28" s="78">
        <f t="shared" si="6"/>
        <v>18974.73</v>
      </c>
      <c r="AY28" s="77">
        <f t="shared" si="6"/>
        <v>18058.829999999998</v>
      </c>
      <c r="AZ28" s="98">
        <f t="shared" si="6"/>
        <v>43197.38</v>
      </c>
      <c r="BA28" s="78">
        <f t="shared" si="6"/>
        <v>13649.82</v>
      </c>
      <c r="BB28" s="77">
        <f t="shared" si="6"/>
        <v>43197.38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721492.6399999998</v>
      </c>
      <c r="BW28" s="77">
        <f>BW23+BW24+BW25+BW26+BW27</f>
        <v>1524202.61</v>
      </c>
      <c r="BX28" s="95">
        <f>BX23+BX24+BX25+BX26+BX27</f>
        <v>711754.08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52412.53</v>
      </c>
      <c r="BM40" s="89">
        <v>0</v>
      </c>
      <c r="BN40" s="101">
        <v>52412.53</v>
      </c>
      <c r="BO40" s="97"/>
      <c r="BP40" s="89"/>
      <c r="BQ40" s="101"/>
      <c r="BR40" s="97"/>
      <c r="BS40" s="89"/>
      <c r="BT40" s="101"/>
      <c r="BU40" s="76"/>
      <c r="BV40" s="85">
        <f t="shared" si="10"/>
        <v>52412.53</v>
      </c>
      <c r="BW40" s="77">
        <f t="shared" si="10"/>
        <v>0</v>
      </c>
      <c r="BX40" s="79">
        <f t="shared" si="10"/>
        <v>52412.53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52412.53</v>
      </c>
      <c r="BM42" s="78">
        <f t="shared" si="12"/>
        <v>0</v>
      </c>
      <c r="BN42" s="77">
        <f t="shared" si="12"/>
        <v>52412.53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52412.53</v>
      </c>
      <c r="BW42" s="77">
        <f>BW38+BW39+BW40+BW41</f>
        <v>0</v>
      </c>
      <c r="BX42" s="95">
        <f>BX38+BX39+BX40+BX41</f>
        <v>52412.53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306533.38</v>
      </c>
      <c r="BS49" s="89">
        <v>0</v>
      </c>
      <c r="BT49" s="101">
        <v>303965.04000000004</v>
      </c>
      <c r="BU49" s="76"/>
      <c r="BV49" s="85">
        <f aca="true" t="shared" si="15" ref="BV49:BX50">D49+G49+J49+M49+P49+S49+V49+Y49+AB49+AE49+AH49+AK49+AN49+AQ49+AT49+AW49+AZ49+BC49+BF49+BI49+BL49+BO49+BR49</f>
        <v>306533.38</v>
      </c>
      <c r="BW49" s="77">
        <f t="shared" si="15"/>
        <v>0</v>
      </c>
      <c r="BX49" s="79">
        <f t="shared" si="15"/>
        <v>303965.04000000004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14720.57</v>
      </c>
      <c r="BS50" s="89">
        <v>0</v>
      </c>
      <c r="BT50" s="101">
        <v>6323.500000000001</v>
      </c>
      <c r="BU50" s="76"/>
      <c r="BV50" s="85">
        <f t="shared" si="15"/>
        <v>14720.57</v>
      </c>
      <c r="BW50" s="77">
        <f t="shared" si="15"/>
        <v>0</v>
      </c>
      <c r="BX50" s="79">
        <f t="shared" si="15"/>
        <v>6323.500000000001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321253.95</v>
      </c>
      <c r="BS51" s="78">
        <f>BS49+BS50</f>
        <v>0</v>
      </c>
      <c r="BT51" s="77">
        <f>BT49+BT50</f>
        <v>310288.54000000004</v>
      </c>
      <c r="BU51" s="85"/>
      <c r="BV51" s="85">
        <f>BV49+BV50</f>
        <v>321253.95</v>
      </c>
      <c r="BW51" s="77">
        <f>BW49+BW50</f>
        <v>0</v>
      </c>
      <c r="BX51" s="95">
        <f>BX49+BX50</f>
        <v>310288.54000000004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605074.86</v>
      </c>
      <c r="E53" s="86">
        <f t="shared" si="18"/>
        <v>269984.39</v>
      </c>
      <c r="F53" s="86">
        <f t="shared" si="18"/>
        <v>602226.54</v>
      </c>
      <c r="G53" s="86">
        <f t="shared" si="18"/>
        <v>1952</v>
      </c>
      <c r="H53" s="86">
        <f t="shared" si="18"/>
        <v>0</v>
      </c>
      <c r="I53" s="86">
        <f t="shared" si="18"/>
        <v>2000</v>
      </c>
      <c r="J53" s="86">
        <f t="shared" si="18"/>
        <v>37356.49</v>
      </c>
      <c r="K53" s="86">
        <f t="shared" si="18"/>
        <v>0</v>
      </c>
      <c r="L53" s="86">
        <f t="shared" si="18"/>
        <v>39711.65</v>
      </c>
      <c r="M53" s="86">
        <f t="shared" si="18"/>
        <v>105901.57</v>
      </c>
      <c r="N53" s="86">
        <f t="shared" si="18"/>
        <v>312528.97</v>
      </c>
      <c r="O53" s="86">
        <f t="shared" si="18"/>
        <v>114175.97</v>
      </c>
      <c r="P53" s="86">
        <f t="shared" si="18"/>
        <v>64143.46</v>
      </c>
      <c r="Q53" s="86">
        <f t="shared" si="18"/>
        <v>1299.3</v>
      </c>
      <c r="R53" s="86">
        <f t="shared" si="18"/>
        <v>54928.200000000004</v>
      </c>
      <c r="S53" s="86">
        <f t="shared" si="18"/>
        <v>115072.13</v>
      </c>
      <c r="T53" s="86">
        <f t="shared" si="18"/>
        <v>43035.85</v>
      </c>
      <c r="U53" s="86">
        <f t="shared" si="18"/>
        <v>109411.35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256965.03999999978</v>
      </c>
      <c r="Z53" s="86">
        <f t="shared" si="18"/>
        <v>212269.8</v>
      </c>
      <c r="AA53" s="86">
        <f t="shared" si="18"/>
        <v>261299.70000000004</v>
      </c>
      <c r="AB53" s="86">
        <f t="shared" si="18"/>
        <v>382393.12000000005</v>
      </c>
      <c r="AC53" s="86">
        <f t="shared" si="18"/>
        <v>75287.06999999999</v>
      </c>
      <c r="AD53" s="86">
        <f t="shared" si="18"/>
        <v>361690.55000000005</v>
      </c>
      <c r="AE53" s="86">
        <f t="shared" si="18"/>
        <v>207261.18</v>
      </c>
      <c r="AF53" s="86">
        <f t="shared" si="18"/>
        <v>148951.03</v>
      </c>
      <c r="AG53" s="86">
        <f t="shared" si="18"/>
        <v>205922.81999999998</v>
      </c>
      <c r="AH53" s="86">
        <f t="shared" si="18"/>
        <v>31384.619999999995</v>
      </c>
      <c r="AI53" s="86">
        <f t="shared" si="18"/>
        <v>0</v>
      </c>
      <c r="AJ53" s="86">
        <f aca="true" t="shared" si="19" ref="AJ53:BT53">AJ20+AJ28+AJ35+AJ42+AJ46+AJ51</f>
        <v>24622.14</v>
      </c>
      <c r="AK53" s="86">
        <f t="shared" si="19"/>
        <v>477780.30999999994</v>
      </c>
      <c r="AL53" s="86">
        <f t="shared" si="19"/>
        <v>557710.48</v>
      </c>
      <c r="AM53" s="86">
        <f t="shared" si="19"/>
        <v>472174.2299999999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9232.83</v>
      </c>
      <c r="AR53" s="86">
        <f t="shared" si="19"/>
        <v>7745.83</v>
      </c>
      <c r="AS53" s="86">
        <f t="shared" si="19"/>
        <v>9433.8</v>
      </c>
      <c r="AT53" s="86">
        <f t="shared" si="19"/>
        <v>19366.93</v>
      </c>
      <c r="AU53" s="86">
        <f t="shared" si="19"/>
        <v>48982.73</v>
      </c>
      <c r="AV53" s="86">
        <f t="shared" si="19"/>
        <v>18978.859999999997</v>
      </c>
      <c r="AW53" s="86">
        <f t="shared" si="19"/>
        <v>18058.829999999998</v>
      </c>
      <c r="AX53" s="86">
        <f t="shared" si="19"/>
        <v>18974.73</v>
      </c>
      <c r="AY53" s="86">
        <f t="shared" si="19"/>
        <v>18058.829999999998</v>
      </c>
      <c r="AZ53" s="86">
        <f t="shared" si="19"/>
        <v>43197.38</v>
      </c>
      <c r="BA53" s="86">
        <f t="shared" si="19"/>
        <v>13649.82</v>
      </c>
      <c r="BB53" s="86">
        <f t="shared" si="19"/>
        <v>43197.38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82638.26</v>
      </c>
      <c r="BM53" s="86">
        <f t="shared" si="19"/>
        <v>0</v>
      </c>
      <c r="BN53" s="86">
        <f t="shared" si="19"/>
        <v>82638.26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321253.95</v>
      </c>
      <c r="BS53" s="86">
        <f t="shared" si="19"/>
        <v>0</v>
      </c>
      <c r="BT53" s="86">
        <f t="shared" si="19"/>
        <v>310288.54000000004</v>
      </c>
      <c r="BU53" s="86">
        <f>BU8</f>
        <v>0</v>
      </c>
      <c r="BV53" s="102">
        <f>BV8+BV20+BV28+BV35+BV42+BV46+BV51</f>
        <v>2779032.96</v>
      </c>
      <c r="BW53" s="87">
        <f>BW20+BW28+BW35+BW42+BW46+BW51</f>
        <v>1710420</v>
      </c>
      <c r="BX53" s="87">
        <f>BX20+BX28+BX35+BX42+BX46+BX51</f>
        <v>2730758.82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402503.75</v>
      </c>
      <c r="BW54" s="93"/>
      <c r="BX54" s="94">
        <f>IF((Spese_Rendiconto_2018!BX53-Entrate_Rendiconto_2018!E58)&lt;0,Entrate_Rendiconto_2018!E58-Spese_Rendiconto_2018!BX53,0)</f>
        <v>2375975.060000001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2019-06-10T07:20:02Z</dcterms:modified>
  <cp:category/>
  <cp:version/>
  <cp:contentType/>
  <cp:contentStatus/>
</cp:coreProperties>
</file>