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<sst xmlns="http://schemas.openxmlformats.org/spreadsheetml/2006/main" count="870" uniqueCount="149">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</sst>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146928.15</v>
      </c>
      <c r="E5" s="38"/>
    </row>
    <row r="6" spans="2:5" ht="15">
      <c r="B6" s="8"/>
      <c r="C6" s="5" t="s">
        <v>5</v>
      </c>
      <c r="D6" s="39">
        <v>935401.68</v>
      </c>
      <c r="E6" s="40"/>
    </row>
    <row r="7" spans="2:5" ht="15">
      <c r="B7" s="8"/>
      <c r="C7" s="5" t="s">
        <v>6</v>
      </c>
      <c r="D7" s="39">
        <v>92690.67999999996</v>
      </c>
      <c r="E7" s="40"/>
    </row>
    <row r="8" spans="2:5" ht="15.75" thickBot="1">
      <c r="B8" s="9"/>
      <c r="C8" s="6" t="s">
        <v>7</v>
      </c>
      <c r="D8" s="41"/>
      <c r="E8" s="42">
        <v>296849.61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2790246.12</v>
      </c>
      <c r="E10" s="45">
        <v>2074340.7900000003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2790246.12</v>
      </c>
      <c r="E16" s="51">
        <f>E10+E11+E12+E13+E14+E15</f>
        <v>2074340.7900000003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2607260.21</v>
      </c>
      <c r="E18" s="45">
        <v>2790766.779999999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2607260.21</v>
      </c>
      <c r="E23" s="51">
        <f>E18+E19+E20+E21+E22</f>
        <v>2790766.779999999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348013.11</v>
      </c>
      <c r="E25" s="45">
        <v>310683.13</v>
      </c>
    </row>
    <row r="26" spans="2:5" ht="15">
      <c r="B26" s="13">
        <v>30200</v>
      </c>
      <c r="C26" s="54" t="s">
        <v>28</v>
      </c>
      <c r="D26" s="39">
        <v>59822.15</v>
      </c>
      <c r="E26" s="45">
        <v>52393.000000000015</v>
      </c>
    </row>
    <row r="27" spans="2:5" ht="15">
      <c r="B27" s="13">
        <v>30300</v>
      </c>
      <c r="C27" s="54" t="s">
        <v>29</v>
      </c>
      <c r="D27" s="39">
        <v>331.68</v>
      </c>
      <c r="E27" s="45">
        <v>468.42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64664.96</v>
      </c>
      <c r="E29" s="50">
        <v>62898.939999999995</v>
      </c>
    </row>
    <row r="30" spans="2:5" ht="15.75" thickBot="1">
      <c r="B30" s="16">
        <v>30000</v>
      </c>
      <c r="C30" s="15" t="s">
        <v>32</v>
      </c>
      <c r="D30" s="48">
        <f>D25+D26+D27+D28+D29</f>
        <v>472831.9</v>
      </c>
      <c r="E30" s="51">
        <f>E25+E26+E27+E28+E29</f>
        <v>426443.49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167211.51</v>
      </c>
      <c r="E32" s="45">
        <v>136336.45</v>
      </c>
    </row>
    <row r="33" spans="2:5" ht="15">
      <c r="B33" s="13">
        <v>40200</v>
      </c>
      <c r="C33" s="54" t="s">
        <v>36</v>
      </c>
      <c r="D33" s="61">
        <v>230799.69</v>
      </c>
      <c r="E33" s="59">
        <v>230799.69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19000</v>
      </c>
      <c r="E35" s="45">
        <v>877.5</v>
      </c>
    </row>
    <row r="36" spans="2:5" ht="15">
      <c r="B36" s="13">
        <v>40500</v>
      </c>
      <c r="C36" s="54" t="s">
        <v>39</v>
      </c>
      <c r="D36" s="49">
        <v>42869.03</v>
      </c>
      <c r="E36" s="50">
        <v>27245.309999999998</v>
      </c>
    </row>
    <row r="37" spans="2:5" ht="15.75" thickBot="1">
      <c r="B37" s="16">
        <v>40000</v>
      </c>
      <c r="C37" s="15" t="s">
        <v>40</v>
      </c>
      <c r="D37" s="48">
        <f>D32+D33+D34+D35+D36</f>
        <v>459880.23</v>
      </c>
      <c r="E37" s="51">
        <f>E32+E33+E34+E35+E36</f>
        <v>395258.95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211735.61000000002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211735.61000000002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78006.26</v>
      </c>
      <c r="E51" s="62">
        <v>78006.26</v>
      </c>
    </row>
    <row r="52" spans="2:5" ht="15.75" thickBot="1">
      <c r="B52" s="16">
        <v>70000</v>
      </c>
      <c r="C52" s="15" t="s">
        <v>58</v>
      </c>
      <c r="D52" s="48">
        <f>D51</f>
        <v>78006.26</v>
      </c>
      <c r="E52" s="51">
        <f>E51</f>
        <v>78006.26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2621801.0999999996</v>
      </c>
      <c r="E54" s="45">
        <v>2595326.2099999995</v>
      </c>
    </row>
    <row r="55" spans="2:5" ht="15">
      <c r="B55" s="13">
        <v>90200</v>
      </c>
      <c r="C55" s="54" t="s">
        <v>62</v>
      </c>
      <c r="D55" s="61">
        <v>14978.81</v>
      </c>
      <c r="E55" s="62">
        <v>22518.979999999996</v>
      </c>
    </row>
    <row r="56" spans="2:5" ht="15.75" thickBot="1">
      <c r="B56" s="16">
        <v>90000</v>
      </c>
      <c r="C56" s="15" t="s">
        <v>63</v>
      </c>
      <c r="D56" s="48">
        <f>D54+D55</f>
        <v>2636779.9099999997</v>
      </c>
      <c r="E56" s="51">
        <f>E54+E55</f>
        <v>2617845.1899999995</v>
      </c>
    </row>
    <row r="57" spans="2:5" ht="16.5" thickBot="1" thickTop="1">
      <c r="B57" s="109" t="s">
        <v>64</v>
      </c>
      <c r="C57" s="110"/>
      <c r="D57" s="52">
        <f>D16+D23+D30+D37+D43+D49+D52+D56</f>
        <v>9045004.63</v>
      </c>
      <c r="E57" s="55">
        <f>E16+E23+E30+E37+E43+E49+E52+E56</f>
        <v>8594397.07</v>
      </c>
    </row>
    <row r="58" spans="2:5" ht="16.5" thickBot="1" thickTop="1">
      <c r="B58" s="109" t="s">
        <v>65</v>
      </c>
      <c r="C58" s="110"/>
      <c r="D58" s="52">
        <f>D57+D5+D6+D7+D8</f>
        <v>10220025.14</v>
      </c>
      <c r="E58" s="55">
        <f>E57+E5+E6+E7+E8</f>
        <v>8891246.68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61397.63</v>
      </c>
      <c r="BV8" s="77">
        <f>BU8</f>
        <v>61397.63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715382.5599999999</v>
      </c>
      <c r="E10" s="89">
        <v>75882.97</v>
      </c>
      <c r="F10" s="90">
        <v>706617.73</v>
      </c>
      <c r="G10" s="88"/>
      <c r="H10" s="89"/>
      <c r="I10" s="90"/>
      <c r="J10" s="97">
        <v>152086.28999999998</v>
      </c>
      <c r="K10" s="89">
        <v>0</v>
      </c>
      <c r="L10" s="101">
        <v>152086.28999999998</v>
      </c>
      <c r="M10" s="91">
        <v>0</v>
      </c>
      <c r="N10" s="89">
        <v>0</v>
      </c>
      <c r="O10" s="90">
        <v>0</v>
      </c>
      <c r="P10" s="91">
        <v>36357.060000000005</v>
      </c>
      <c r="Q10" s="89">
        <v>0</v>
      </c>
      <c r="R10" s="90">
        <v>36357.06</v>
      </c>
      <c r="S10" s="91"/>
      <c r="T10" s="89"/>
      <c r="U10" s="90"/>
      <c r="V10" s="91"/>
      <c r="W10" s="89"/>
      <c r="X10" s="90"/>
      <c r="Y10" s="91">
        <v>107525.10999999999</v>
      </c>
      <c r="Z10" s="89">
        <v>0</v>
      </c>
      <c r="AA10" s="90">
        <v>111009.54000000001</v>
      </c>
      <c r="AB10" s="91">
        <v>164354.73</v>
      </c>
      <c r="AC10" s="89">
        <v>4004.1499999999996</v>
      </c>
      <c r="AD10" s="90">
        <v>159628.63</v>
      </c>
      <c r="AE10" s="91"/>
      <c r="AF10" s="89"/>
      <c r="AG10" s="90"/>
      <c r="AH10" s="91"/>
      <c r="AI10" s="89"/>
      <c r="AJ10" s="90"/>
      <c r="AK10" s="91">
        <v>77792.29000000001</v>
      </c>
      <c r="AL10" s="89">
        <v>2167.73</v>
      </c>
      <c r="AM10" s="90">
        <v>79184.14000000001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1253498.04</v>
      </c>
      <c r="BW10" s="77">
        <f aca="true" t="shared" si="1" ref="BW10:BW19">E10+H10+K10+N10+Q10+T10+W10+Z10+AC10+AF10+AI10+AL10+AO10+AR10+AU10+AX10+BA10+BD10+BG10+BJ10+BM10+BP10+BS10</f>
        <v>82054.84999999999</v>
      </c>
      <c r="BX10" s="79">
        <f aca="true" t="shared" si="2" ref="BX10:BX19">F10+I10+L10+O10+R10+U10+X10+AA10+AD10+AG10+AJ10+AM10+AP10+AS10+AV10+AY10+BB10+BE10+BH10+BK10+BN10+BQ10+BT10</f>
        <v>1244883.3900000001</v>
      </c>
    </row>
    <row r="11" spans="2:76" ht="15">
      <c r="B11" s="13">
        <v>102</v>
      </c>
      <c r="C11" s="25" t="s">
        <v>92</v>
      </c>
      <c r="D11" s="88">
        <v>91666.08</v>
      </c>
      <c r="E11" s="89">
        <v>0</v>
      </c>
      <c r="F11" s="90">
        <v>49605.659999999996</v>
      </c>
      <c r="G11" s="88"/>
      <c r="H11" s="89"/>
      <c r="I11" s="90"/>
      <c r="J11" s="97">
        <v>10669</v>
      </c>
      <c r="K11" s="89">
        <v>0</v>
      </c>
      <c r="L11" s="101">
        <v>10669.000000000002</v>
      </c>
      <c r="M11" s="91">
        <v>354.67</v>
      </c>
      <c r="N11" s="89">
        <v>0</v>
      </c>
      <c r="O11" s="90">
        <v>354.67</v>
      </c>
      <c r="P11" s="91">
        <v>2431.52</v>
      </c>
      <c r="Q11" s="89">
        <v>0</v>
      </c>
      <c r="R11" s="90">
        <v>2618.67</v>
      </c>
      <c r="S11" s="91"/>
      <c r="T11" s="89"/>
      <c r="U11" s="90"/>
      <c r="V11" s="91"/>
      <c r="W11" s="89"/>
      <c r="X11" s="90"/>
      <c r="Y11" s="91">
        <v>7185.32</v>
      </c>
      <c r="Z11" s="89">
        <v>0</v>
      </c>
      <c r="AA11" s="90">
        <v>7185.319999999999</v>
      </c>
      <c r="AB11" s="91">
        <v>8507.91</v>
      </c>
      <c r="AC11" s="89">
        <v>0</v>
      </c>
      <c r="AD11" s="90">
        <v>8786.13</v>
      </c>
      <c r="AE11" s="91">
        <v>1500</v>
      </c>
      <c r="AF11" s="89">
        <v>0</v>
      </c>
      <c r="AG11" s="90">
        <v>1411.56</v>
      </c>
      <c r="AH11" s="91"/>
      <c r="AI11" s="89"/>
      <c r="AJ11" s="90"/>
      <c r="AK11" s="91">
        <v>4756.360000000001</v>
      </c>
      <c r="AL11" s="89">
        <v>0</v>
      </c>
      <c r="AM11" s="90">
        <v>4848.55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127070.86</v>
      </c>
      <c r="BW11" s="77">
        <f t="shared" si="1"/>
        <v>0</v>
      </c>
      <c r="BX11" s="79">
        <f t="shared" si="2"/>
        <v>85479.56</v>
      </c>
    </row>
    <row r="12" spans="2:76" ht="15">
      <c r="B12" s="13">
        <v>103</v>
      </c>
      <c r="C12" s="25" t="s">
        <v>93</v>
      </c>
      <c r="D12" s="88">
        <v>374078.93</v>
      </c>
      <c r="E12" s="89">
        <v>35829.229999999996</v>
      </c>
      <c r="F12" s="90">
        <v>327092.62000000017</v>
      </c>
      <c r="G12" s="88"/>
      <c r="H12" s="89"/>
      <c r="I12" s="90"/>
      <c r="J12" s="97">
        <v>49378.71000000001</v>
      </c>
      <c r="K12" s="89">
        <v>0</v>
      </c>
      <c r="L12" s="101">
        <v>32972.72</v>
      </c>
      <c r="M12" s="91">
        <v>206387.06999999998</v>
      </c>
      <c r="N12" s="89">
        <v>0</v>
      </c>
      <c r="O12" s="90">
        <v>193147.39999999994</v>
      </c>
      <c r="P12" s="91">
        <v>101125.46</v>
      </c>
      <c r="Q12" s="89">
        <v>0</v>
      </c>
      <c r="R12" s="90">
        <v>96436.11</v>
      </c>
      <c r="S12" s="91">
        <v>26223.510000000002</v>
      </c>
      <c r="T12" s="89">
        <v>0</v>
      </c>
      <c r="U12" s="90">
        <v>36332.479999999996</v>
      </c>
      <c r="V12" s="91">
        <v>123002.04000000001</v>
      </c>
      <c r="W12" s="89">
        <v>0</v>
      </c>
      <c r="X12" s="90">
        <v>99364.64000000001</v>
      </c>
      <c r="Y12" s="91">
        <v>45841.78</v>
      </c>
      <c r="Z12" s="89">
        <v>0</v>
      </c>
      <c r="AA12" s="90">
        <v>18605.64</v>
      </c>
      <c r="AB12" s="91">
        <v>1269432.0699999998</v>
      </c>
      <c r="AC12" s="89">
        <v>0</v>
      </c>
      <c r="AD12" s="90">
        <v>1212417.2</v>
      </c>
      <c r="AE12" s="91">
        <v>408462.57</v>
      </c>
      <c r="AF12" s="89">
        <v>0</v>
      </c>
      <c r="AG12" s="90">
        <v>362648.56999999995</v>
      </c>
      <c r="AH12" s="91">
        <v>10298.17</v>
      </c>
      <c r="AI12" s="89">
        <v>0</v>
      </c>
      <c r="AJ12" s="90">
        <v>12982.17</v>
      </c>
      <c r="AK12" s="91">
        <v>436932.60000000003</v>
      </c>
      <c r="AL12" s="89">
        <v>0</v>
      </c>
      <c r="AM12" s="90">
        <v>370932.97000000003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3051162.9099999997</v>
      </c>
      <c r="BW12" s="77">
        <f t="shared" si="1"/>
        <v>35829.229999999996</v>
      </c>
      <c r="BX12" s="79">
        <f t="shared" si="2"/>
        <v>2762932.52</v>
      </c>
    </row>
    <row r="13" spans="2:76" ht="15">
      <c r="B13" s="13">
        <v>104</v>
      </c>
      <c r="C13" s="25" t="s">
        <v>19</v>
      </c>
      <c r="D13" s="88">
        <v>63402.12</v>
      </c>
      <c r="E13" s="89">
        <v>0</v>
      </c>
      <c r="F13" s="90">
        <v>18459.17</v>
      </c>
      <c r="G13" s="88"/>
      <c r="H13" s="89"/>
      <c r="I13" s="90"/>
      <c r="J13" s="97">
        <v>0</v>
      </c>
      <c r="K13" s="89">
        <v>0</v>
      </c>
      <c r="L13" s="101">
        <v>44973.76999999999</v>
      </c>
      <c r="M13" s="91">
        <v>39982.64</v>
      </c>
      <c r="N13" s="89">
        <v>0</v>
      </c>
      <c r="O13" s="90">
        <v>66425.94</v>
      </c>
      <c r="P13" s="91">
        <v>3500</v>
      </c>
      <c r="Q13" s="89">
        <v>0</v>
      </c>
      <c r="R13" s="90">
        <v>6499.99</v>
      </c>
      <c r="S13" s="91">
        <v>14000</v>
      </c>
      <c r="T13" s="89">
        <v>0</v>
      </c>
      <c r="U13" s="90">
        <v>14000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373127.17000000004</v>
      </c>
      <c r="AL13" s="89">
        <v>58762.39</v>
      </c>
      <c r="AM13" s="90">
        <v>342170.7400000001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5954.14</v>
      </c>
      <c r="BD13" s="89">
        <v>0</v>
      </c>
      <c r="BE13" s="101">
        <v>400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499966.07000000007</v>
      </c>
      <c r="BW13" s="77">
        <f t="shared" si="1"/>
        <v>58762.39</v>
      </c>
      <c r="BX13" s="79">
        <f t="shared" si="2"/>
        <v>492929.6100000001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162004.2</v>
      </c>
      <c r="BM16" s="89">
        <v>0</v>
      </c>
      <c r="BN16" s="90">
        <v>162004.19999999998</v>
      </c>
      <c r="BO16" s="91">
        <v>2022.55</v>
      </c>
      <c r="BP16" s="89">
        <v>0</v>
      </c>
      <c r="BQ16" s="90">
        <v>6340.55</v>
      </c>
      <c r="BR16" s="97"/>
      <c r="BS16" s="89"/>
      <c r="BT16" s="101"/>
      <c r="BU16" s="76"/>
      <c r="BV16" s="85">
        <f t="shared" si="0"/>
        <v>164026.75</v>
      </c>
      <c r="BW16" s="77">
        <f t="shared" si="1"/>
        <v>0</v>
      </c>
      <c r="BX16" s="79">
        <f t="shared" si="2"/>
        <v>168344.74999999997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>
        <v>18968.86</v>
      </c>
      <c r="K19" s="89">
        <v>0</v>
      </c>
      <c r="L19" s="101">
        <v>14046.970000000001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9395.22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18968.86</v>
      </c>
      <c r="BW19" s="77">
        <f t="shared" si="1"/>
        <v>0</v>
      </c>
      <c r="BX19" s="79">
        <f t="shared" si="2"/>
        <v>23442.190000000002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1244529.69</v>
      </c>
      <c r="E20" s="78">
        <f t="shared" si="3"/>
        <v>111712.2</v>
      </c>
      <c r="F20" s="79">
        <f t="shared" si="3"/>
        <v>1101775.1800000002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231102.86</v>
      </c>
      <c r="K20" s="78">
        <f t="shared" si="3"/>
        <v>0</v>
      </c>
      <c r="L20" s="77">
        <f t="shared" si="3"/>
        <v>254748.74999999997</v>
      </c>
      <c r="M20" s="98">
        <f t="shared" si="3"/>
        <v>246724.38</v>
      </c>
      <c r="N20" s="78">
        <f t="shared" si="3"/>
        <v>0</v>
      </c>
      <c r="O20" s="77">
        <f t="shared" si="3"/>
        <v>259928.00999999995</v>
      </c>
      <c r="P20" s="98">
        <f t="shared" si="3"/>
        <v>143414.04</v>
      </c>
      <c r="Q20" s="78">
        <f t="shared" si="3"/>
        <v>0</v>
      </c>
      <c r="R20" s="77">
        <f t="shared" si="3"/>
        <v>141911.83</v>
      </c>
      <c r="S20" s="98">
        <f t="shared" si="3"/>
        <v>40223.51</v>
      </c>
      <c r="T20" s="78">
        <f t="shared" si="3"/>
        <v>0</v>
      </c>
      <c r="U20" s="77">
        <f t="shared" si="3"/>
        <v>50332.479999999996</v>
      </c>
      <c r="V20" s="98">
        <f t="shared" si="3"/>
        <v>123002.04000000001</v>
      </c>
      <c r="W20" s="78">
        <f t="shared" si="3"/>
        <v>0</v>
      </c>
      <c r="X20" s="77">
        <f t="shared" si="3"/>
        <v>99364.64000000001</v>
      </c>
      <c r="Y20" s="98">
        <f t="shared" si="3"/>
        <v>160552.21</v>
      </c>
      <c r="Z20" s="78">
        <f t="shared" si="3"/>
        <v>0</v>
      </c>
      <c r="AA20" s="77">
        <f t="shared" si="3"/>
        <v>136800.5</v>
      </c>
      <c r="AB20" s="98">
        <f t="shared" si="3"/>
        <v>1442294.71</v>
      </c>
      <c r="AC20" s="78">
        <f t="shared" si="3"/>
        <v>4004.1499999999996</v>
      </c>
      <c r="AD20" s="77">
        <f t="shared" si="3"/>
        <v>1390227.18</v>
      </c>
      <c r="AE20" s="98">
        <f t="shared" si="3"/>
        <v>409962.57</v>
      </c>
      <c r="AF20" s="78">
        <f t="shared" si="3"/>
        <v>0</v>
      </c>
      <c r="AG20" s="77">
        <f t="shared" si="3"/>
        <v>364060.12999999995</v>
      </c>
      <c r="AH20" s="98">
        <f t="shared" si="3"/>
        <v>10298.17</v>
      </c>
      <c r="AI20" s="78">
        <f t="shared" si="3"/>
        <v>0</v>
      </c>
      <c r="AJ20" s="77">
        <f t="shared" si="3"/>
        <v>12982.17</v>
      </c>
      <c r="AK20" s="98">
        <f t="shared" si="3"/>
        <v>892608.4200000002</v>
      </c>
      <c r="AL20" s="78">
        <f t="shared" si="3"/>
        <v>60930.12</v>
      </c>
      <c r="AM20" s="77">
        <f t="shared" si="3"/>
        <v>797136.4000000001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5954.14</v>
      </c>
      <c r="BD20" s="78">
        <f t="shared" si="3"/>
        <v>0</v>
      </c>
      <c r="BE20" s="77">
        <f t="shared" si="3"/>
        <v>400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162004.2</v>
      </c>
      <c r="BM20" s="78">
        <f t="shared" si="3"/>
        <v>0</v>
      </c>
      <c r="BN20" s="77">
        <f t="shared" si="3"/>
        <v>162004.19999999998</v>
      </c>
      <c r="BO20" s="98">
        <f t="shared" si="3"/>
        <v>2022.55</v>
      </c>
      <c r="BP20" s="78">
        <f t="shared" si="3"/>
        <v>0</v>
      </c>
      <c r="BQ20" s="77">
        <f t="shared" si="3"/>
        <v>6340.55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5114693.49</v>
      </c>
      <c r="BW20" s="77">
        <f>BW10+BW11+BW12+BW13+BW14+BW15+BW16+BW17+BW18+BW19</f>
        <v>176646.46999999997</v>
      </c>
      <c r="BX20" s="95">
        <f>BX10+BX11+BX12+BX13+BX14+BX15+BX16+BX17+BX18+BX19</f>
        <v>4778012.0200000005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76375.15</v>
      </c>
      <c r="E24" s="89">
        <v>10000</v>
      </c>
      <c r="F24" s="90">
        <v>75514.98999999999</v>
      </c>
      <c r="G24" s="88">
        <v>400000</v>
      </c>
      <c r="H24" s="89">
        <v>0</v>
      </c>
      <c r="I24" s="90">
        <v>46949.34</v>
      </c>
      <c r="J24" s="97">
        <v>0</v>
      </c>
      <c r="K24" s="89">
        <v>180000</v>
      </c>
      <c r="L24" s="101">
        <v>0</v>
      </c>
      <c r="M24" s="97">
        <v>31338.8</v>
      </c>
      <c r="N24" s="89">
        <v>0</v>
      </c>
      <c r="O24" s="101">
        <v>35397.450000000004</v>
      </c>
      <c r="P24" s="97">
        <v>0</v>
      </c>
      <c r="Q24" s="89">
        <v>0</v>
      </c>
      <c r="R24" s="101">
        <v>0</v>
      </c>
      <c r="S24" s="97">
        <v>70292.57</v>
      </c>
      <c r="T24" s="89">
        <v>0</v>
      </c>
      <c r="U24" s="101">
        <v>36107.119999999995</v>
      </c>
      <c r="V24" s="97">
        <v>0</v>
      </c>
      <c r="W24" s="89">
        <v>0</v>
      </c>
      <c r="X24" s="101">
        <v>0</v>
      </c>
      <c r="Y24" s="97">
        <v>69395.03</v>
      </c>
      <c r="Z24" s="89">
        <v>0</v>
      </c>
      <c r="AA24" s="101">
        <v>12174.55</v>
      </c>
      <c r="AB24" s="97">
        <v>86543.69</v>
      </c>
      <c r="AC24" s="89">
        <v>0</v>
      </c>
      <c r="AD24" s="101">
        <v>102441.53</v>
      </c>
      <c r="AE24" s="97">
        <v>435821.41</v>
      </c>
      <c r="AF24" s="89">
        <v>73497.58</v>
      </c>
      <c r="AG24" s="101">
        <v>219853.36000000002</v>
      </c>
      <c r="AH24" s="97"/>
      <c r="AI24" s="89"/>
      <c r="AJ24" s="101"/>
      <c r="AK24" s="97">
        <v>147046.13</v>
      </c>
      <c r="AL24" s="89">
        <v>0</v>
      </c>
      <c r="AM24" s="101">
        <v>90803.90000000001</v>
      </c>
      <c r="AN24" s="97">
        <v>0</v>
      </c>
      <c r="AO24" s="89">
        <v>0</v>
      </c>
      <c r="AP24" s="101">
        <v>0</v>
      </c>
      <c r="AQ24" s="97">
        <v>17574</v>
      </c>
      <c r="AR24" s="89">
        <v>0</v>
      </c>
      <c r="AS24" s="101">
        <v>95810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1334386.7799999998</v>
      </c>
      <c r="BW24" s="77">
        <f t="shared" si="4"/>
        <v>263497.58</v>
      </c>
      <c r="BX24" s="79">
        <f t="shared" si="4"/>
        <v>715052.24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320.07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320.07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76375.15</v>
      </c>
      <c r="E28" s="78">
        <f t="shared" si="5"/>
        <v>10000</v>
      </c>
      <c r="F28" s="79">
        <f t="shared" si="5"/>
        <v>75514.98999999999</v>
      </c>
      <c r="G28" s="85">
        <f t="shared" si="5"/>
        <v>400000</v>
      </c>
      <c r="H28" s="78">
        <f t="shared" si="5"/>
        <v>0</v>
      </c>
      <c r="I28" s="79">
        <f t="shared" si="5"/>
        <v>46949.34</v>
      </c>
      <c r="J28" s="98">
        <f t="shared" si="5"/>
        <v>0</v>
      </c>
      <c r="K28" s="78">
        <f t="shared" si="5"/>
        <v>180000</v>
      </c>
      <c r="L28" s="77">
        <f t="shared" si="5"/>
        <v>0</v>
      </c>
      <c r="M28" s="98">
        <f t="shared" si="5"/>
        <v>31338.8</v>
      </c>
      <c r="N28" s="78">
        <f t="shared" si="5"/>
        <v>0</v>
      </c>
      <c r="O28" s="77">
        <f t="shared" si="5"/>
        <v>35397.450000000004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70292.57</v>
      </c>
      <c r="T28" s="78">
        <f t="shared" si="5"/>
        <v>0</v>
      </c>
      <c r="U28" s="77">
        <f t="shared" si="5"/>
        <v>36107.119999999995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69395.03</v>
      </c>
      <c r="Z28" s="78">
        <f t="shared" si="5"/>
        <v>0</v>
      </c>
      <c r="AA28" s="77">
        <f t="shared" si="5"/>
        <v>12174.55</v>
      </c>
      <c r="AB28" s="98">
        <f t="shared" si="5"/>
        <v>86543.69</v>
      </c>
      <c r="AC28" s="78">
        <f t="shared" si="5"/>
        <v>0</v>
      </c>
      <c r="AD28" s="77">
        <f t="shared" si="5"/>
        <v>102441.53</v>
      </c>
      <c r="AE28" s="98">
        <f t="shared" si="5"/>
        <v>435821.41</v>
      </c>
      <c r="AF28" s="78">
        <f t="shared" si="5"/>
        <v>73497.58</v>
      </c>
      <c r="AG28" s="77">
        <f t="shared" si="5"/>
        <v>219853.36000000002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147366.2</v>
      </c>
      <c r="AL28" s="78">
        <f t="shared" si="6"/>
        <v>0</v>
      </c>
      <c r="AM28" s="77">
        <f t="shared" si="6"/>
        <v>90803.90000000001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17574</v>
      </c>
      <c r="AR28" s="78">
        <f t="shared" si="6"/>
        <v>0</v>
      </c>
      <c r="AS28" s="77">
        <f t="shared" si="6"/>
        <v>95810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1334706.8499999999</v>
      </c>
      <c r="BW28" s="77">
        <f>BW23+BW24+BW25+BW26+BW27</f>
        <v>263497.58</v>
      </c>
      <c r="BX28" s="95">
        <f>BX23+BX24+BX25+BX26+BX27</f>
        <v>715052.24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357368.45</v>
      </c>
      <c r="BM40" s="89">
        <v>0</v>
      </c>
      <c r="BN40" s="101">
        <v>357368.45</v>
      </c>
      <c r="BO40" s="97"/>
      <c r="BP40" s="89"/>
      <c r="BQ40" s="101"/>
      <c r="BR40" s="97"/>
      <c r="BS40" s="89"/>
      <c r="BT40" s="101"/>
      <c r="BU40" s="76"/>
      <c r="BV40" s="85">
        <f t="shared" si="10"/>
        <v>357368.45</v>
      </c>
      <c r="BW40" s="77">
        <f t="shared" si="10"/>
        <v>0</v>
      </c>
      <c r="BX40" s="79">
        <f t="shared" si="10"/>
        <v>357368.45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357368.45</v>
      </c>
      <c r="BM42" s="78">
        <f t="shared" si="12"/>
        <v>0</v>
      </c>
      <c r="BN42" s="77">
        <f t="shared" si="12"/>
        <v>357368.45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357368.45</v>
      </c>
      <c r="BW42" s="77">
        <f>BW38+BW39+BW40+BW41</f>
        <v>0</v>
      </c>
      <c r="BX42" s="95">
        <f>BX38+BX39+BX40+BX41</f>
        <v>357368.45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78006.26</v>
      </c>
      <c r="BP45" s="89">
        <v>0</v>
      </c>
      <c r="BQ45" s="101">
        <v>335314.55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78006.26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335314.55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78006.26</v>
      </c>
      <c r="BP46" s="78">
        <f>BP45</f>
        <v>0</v>
      </c>
      <c r="BQ46" s="95">
        <f>BQ45</f>
        <v>335314.55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78006.26</v>
      </c>
      <c r="BW46" s="77">
        <f>BW45</f>
        <v>0</v>
      </c>
      <c r="BX46" s="95">
        <f>BX45</f>
        <v>335314.55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2621801.1</v>
      </c>
      <c r="BS49" s="89">
        <v>0</v>
      </c>
      <c r="BT49" s="101">
        <v>2523860.9800000004</v>
      </c>
      <c r="BU49" s="76"/>
      <c r="BV49" s="85">
        <f aca="true" t="shared" si="15" ref="BV49:BX50">D49+G49+J49+M49+P49+S49+V49+Y49+AB49+AE49+AH49+AK49+AN49+AQ49+AT49+AW49+AZ49+BC49+BF49+BI49+BL49+BO49+BR49</f>
        <v>2621801.1</v>
      </c>
      <c r="BW49" s="77">
        <f t="shared" si="15"/>
        <v>0</v>
      </c>
      <c r="BX49" s="79">
        <f t="shared" si="15"/>
        <v>2523860.9800000004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14978.81</v>
      </c>
      <c r="BS50" s="89">
        <v>0</v>
      </c>
      <c r="BT50" s="101">
        <v>59699.22</v>
      </c>
      <c r="BU50" s="76"/>
      <c r="BV50" s="85">
        <f t="shared" si="15"/>
        <v>14978.81</v>
      </c>
      <c r="BW50" s="77">
        <f t="shared" si="15"/>
        <v>0</v>
      </c>
      <c r="BX50" s="79">
        <f t="shared" si="15"/>
        <v>59699.22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2636779.91</v>
      </c>
      <c r="BS51" s="78">
        <f>BS49+BS50</f>
        <v>0</v>
      </c>
      <c r="BT51" s="77">
        <f>BT49+BT50</f>
        <v>2583560.2000000007</v>
      </c>
      <c r="BU51" s="85"/>
      <c r="BV51" s="85">
        <f>BV49+BV50</f>
        <v>2636779.91</v>
      </c>
      <c r="BW51" s="77">
        <f>BW49+BW50</f>
        <v>0</v>
      </c>
      <c r="BX51" s="95">
        <f>BX49+BX50</f>
        <v>2583560.2000000007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1320904.8399999999</v>
      </c>
      <c r="E53" s="86">
        <f t="shared" si="18"/>
        <v>121712.2</v>
      </c>
      <c r="F53" s="86">
        <f t="shared" si="18"/>
        <v>1177290.1700000002</v>
      </c>
      <c r="G53" s="86">
        <f t="shared" si="18"/>
        <v>400000</v>
      </c>
      <c r="H53" s="86">
        <f t="shared" si="18"/>
        <v>0</v>
      </c>
      <c r="I53" s="86">
        <f t="shared" si="18"/>
        <v>46949.34</v>
      </c>
      <c r="J53" s="86">
        <f t="shared" si="18"/>
        <v>231102.86</v>
      </c>
      <c r="K53" s="86">
        <f t="shared" si="18"/>
        <v>180000</v>
      </c>
      <c r="L53" s="86">
        <f t="shared" si="18"/>
        <v>254748.74999999997</v>
      </c>
      <c r="M53" s="86">
        <f t="shared" si="18"/>
        <v>278063.18</v>
      </c>
      <c r="N53" s="86">
        <f t="shared" si="18"/>
        <v>0</v>
      </c>
      <c r="O53" s="86">
        <f t="shared" si="18"/>
        <v>295325.45999999996</v>
      </c>
      <c r="P53" s="86">
        <f t="shared" si="18"/>
        <v>143414.04</v>
      </c>
      <c r="Q53" s="86">
        <f t="shared" si="18"/>
        <v>0</v>
      </c>
      <c r="R53" s="86">
        <f t="shared" si="18"/>
        <v>141911.83</v>
      </c>
      <c r="S53" s="86">
        <f t="shared" si="18"/>
        <v>110516.08000000002</v>
      </c>
      <c r="T53" s="86">
        <f t="shared" si="18"/>
        <v>0</v>
      </c>
      <c r="U53" s="86">
        <f t="shared" si="18"/>
        <v>86439.59999999999</v>
      </c>
      <c r="V53" s="86">
        <f t="shared" si="18"/>
        <v>123002.04000000001</v>
      </c>
      <c r="W53" s="86">
        <f t="shared" si="18"/>
        <v>0</v>
      </c>
      <c r="X53" s="86">
        <f t="shared" si="18"/>
        <v>99364.64000000001</v>
      </c>
      <c r="Y53" s="86">
        <f t="shared" si="18"/>
        <v>229947.24</v>
      </c>
      <c r="Z53" s="86">
        <f t="shared" si="18"/>
        <v>0</v>
      </c>
      <c r="AA53" s="86">
        <f t="shared" si="18"/>
        <v>148975.05</v>
      </c>
      <c r="AB53" s="86">
        <f t="shared" si="18"/>
        <v>1528838.4</v>
      </c>
      <c r="AC53" s="86">
        <f t="shared" si="18"/>
        <v>4004.1499999999996</v>
      </c>
      <c r="AD53" s="86">
        <f t="shared" si="18"/>
        <v>1492668.71</v>
      </c>
      <c r="AE53" s="86">
        <f t="shared" si="18"/>
        <v>845783.98</v>
      </c>
      <c r="AF53" s="86">
        <f t="shared" si="18"/>
        <v>73497.58</v>
      </c>
      <c r="AG53" s="86">
        <f t="shared" si="18"/>
        <v>583913.49</v>
      </c>
      <c r="AH53" s="86">
        <f t="shared" si="18"/>
        <v>10298.17</v>
      </c>
      <c r="AI53" s="86">
        <f t="shared" si="18"/>
        <v>0</v>
      </c>
      <c r="AJ53" s="86">
        <f aca="true" t="shared" si="19" ref="AJ53:BT53">AJ20+AJ28+AJ35+AJ42+AJ46+AJ51</f>
        <v>12982.17</v>
      </c>
      <c r="AK53" s="86">
        <f t="shared" si="19"/>
        <v>1039974.6200000001</v>
      </c>
      <c r="AL53" s="86">
        <f t="shared" si="19"/>
        <v>60930.12</v>
      </c>
      <c r="AM53" s="86">
        <f t="shared" si="19"/>
        <v>887940.3000000002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17574</v>
      </c>
      <c r="AR53" s="86">
        <f t="shared" si="19"/>
        <v>0</v>
      </c>
      <c r="AS53" s="86">
        <f t="shared" si="19"/>
        <v>95810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5954.14</v>
      </c>
      <c r="BD53" s="86">
        <f t="shared" si="19"/>
        <v>0</v>
      </c>
      <c r="BE53" s="86">
        <f t="shared" si="19"/>
        <v>400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519372.65</v>
      </c>
      <c r="BM53" s="86">
        <f t="shared" si="19"/>
        <v>0</v>
      </c>
      <c r="BN53" s="86">
        <f t="shared" si="19"/>
        <v>519372.65</v>
      </c>
      <c r="BO53" s="86">
        <f t="shared" si="19"/>
        <v>80028.81</v>
      </c>
      <c r="BP53" s="86">
        <f t="shared" si="19"/>
        <v>0</v>
      </c>
      <c r="BQ53" s="86">
        <f t="shared" si="19"/>
        <v>341655.1</v>
      </c>
      <c r="BR53" s="86">
        <f t="shared" si="19"/>
        <v>2636779.91</v>
      </c>
      <c r="BS53" s="86">
        <f t="shared" si="19"/>
        <v>0</v>
      </c>
      <c r="BT53" s="86">
        <f t="shared" si="19"/>
        <v>2583560.2000000007</v>
      </c>
      <c r="BU53" s="86">
        <f>BU8</f>
        <v>61397.63</v>
      </c>
      <c r="BV53" s="102">
        <f>BV8+BV20+BV28+BV35+BV42+BV46+BV51</f>
        <v>9582952.59</v>
      </c>
      <c r="BW53" s="87">
        <f>BW20+BW28+BW35+BW42+BW46+BW51</f>
        <v>440144.05</v>
      </c>
      <c r="BX53" s="87">
        <f>BX20+BX28+BX35+BX42+BX46+BX51</f>
        <v>8769307.46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196928.50000000076</v>
      </c>
      <c r="BW54" s="93"/>
      <c r="BX54" s="94">
        <f>IF((Spese_Rendiconto_2018!BX53-Entrate_Rendiconto_2018!E58)&lt;0,Entrate_Rendiconto_2018!E58-Spese_Rendiconto_2018!BX53,0)</f>
        <v>121939.21999999881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2019-06-21T09:03:27Z</dcterms:modified>
  <cp:category/>
  <cp:version/>
  <cp:contentType/>
  <cp:contentStatus/>
</cp:coreProperties>
</file>