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<sst xmlns="http://schemas.openxmlformats.org/spreadsheetml/2006/main" count="870" uniqueCount="149">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</sst>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8865.5</v>
      </c>
      <c r="E5" s="38"/>
    </row>
    <row r="6" spans="2:5" ht="15">
      <c r="B6" s="8"/>
      <c r="C6" s="5" t="s">
        <v>5</v>
      </c>
      <c r="D6" s="39">
        <v>371703.68</v>
      </c>
      <c r="E6" s="40"/>
    </row>
    <row r="7" spans="2:5" ht="15">
      <c r="B7" s="8"/>
      <c r="C7" s="5" t="s">
        <v>6</v>
      </c>
      <c r="D7" s="39">
        <v>348473.06</v>
      </c>
      <c r="E7" s="40"/>
    </row>
    <row r="8" spans="2:5" ht="15.75" thickBot="1">
      <c r="B8" s="9"/>
      <c r="C8" s="6" t="s">
        <v>7</v>
      </c>
      <c r="D8" s="41"/>
      <c r="E8" s="42">
        <v>899611.27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854374.3299999998</v>
      </c>
      <c r="E10" s="45">
        <v>856761.51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238806.62</v>
      </c>
      <c r="E14" s="45">
        <v>240808.93999999997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1093180.9499999997</v>
      </c>
      <c r="E16" s="51">
        <f>E10+E11+E12+E13+E14+E15</f>
        <v>1097570.45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253980.62</v>
      </c>
      <c r="E18" s="45">
        <v>252978.01000000004</v>
      </c>
    </row>
    <row r="19" spans="2:5" ht="15">
      <c r="B19" s="13">
        <v>20102</v>
      </c>
      <c r="C19" s="54" t="s">
        <v>21</v>
      </c>
      <c r="D19" s="39">
        <v>300</v>
      </c>
      <c r="E19" s="50">
        <v>300</v>
      </c>
    </row>
    <row r="20" spans="2:5" ht="15">
      <c r="B20" s="13">
        <v>20103</v>
      </c>
      <c r="C20" s="54" t="s">
        <v>22</v>
      </c>
      <c r="D20" s="39">
        <v>13130</v>
      </c>
      <c r="E20" s="59">
        <v>19673.45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267410.62</v>
      </c>
      <c r="E23" s="51">
        <f>E18+E19+E20+E21+E22</f>
        <v>272951.46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242932.35000000003</v>
      </c>
      <c r="E25" s="45">
        <v>250074.76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0.61</v>
      </c>
      <c r="E27" s="45">
        <v>0.56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21995.870000000003</v>
      </c>
      <c r="E29" s="50">
        <v>22017.499999999996</v>
      </c>
    </row>
    <row r="30" spans="2:5" ht="15.75" thickBot="1">
      <c r="B30" s="16">
        <v>30000</v>
      </c>
      <c r="C30" s="15" t="s">
        <v>32</v>
      </c>
      <c r="D30" s="48">
        <f>D25+D26+D27+D28+D29</f>
        <v>264928.83</v>
      </c>
      <c r="E30" s="51">
        <f>E25+E26+E27+E28+E29</f>
        <v>272092.82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100000</v>
      </c>
      <c r="E33" s="59">
        <v>35979.52</v>
      </c>
    </row>
    <row r="34" spans="2:5" ht="15">
      <c r="B34" s="13">
        <v>40300</v>
      </c>
      <c r="C34" s="54" t="s">
        <v>37</v>
      </c>
      <c r="D34" s="61">
        <v>394555.36</v>
      </c>
      <c r="E34" s="45">
        <v>3292.8</v>
      </c>
    </row>
    <row r="35" spans="2:5" ht="15">
      <c r="B35" s="13">
        <v>40400</v>
      </c>
      <c r="C35" s="54" t="s">
        <v>38</v>
      </c>
      <c r="D35" s="39">
        <v>79108.3</v>
      </c>
      <c r="E35" s="45">
        <v>132216.3</v>
      </c>
    </row>
    <row r="36" spans="2:5" ht="15">
      <c r="B36" s="13">
        <v>40500</v>
      </c>
      <c r="C36" s="54" t="s">
        <v>39</v>
      </c>
      <c r="D36" s="49">
        <v>207402.38</v>
      </c>
      <c r="E36" s="50">
        <v>304389.88</v>
      </c>
    </row>
    <row r="37" spans="2:5" ht="15.75" thickBot="1">
      <c r="B37" s="16">
        <v>40000</v>
      </c>
      <c r="C37" s="15" t="s">
        <v>40</v>
      </c>
      <c r="D37" s="48">
        <f>D32+D33+D34+D35+D36</f>
        <v>781066.04</v>
      </c>
      <c r="E37" s="51">
        <f>E32+E33+E34+E35+E36</f>
        <v>475878.5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210398.66000000003</v>
      </c>
      <c r="E54" s="45">
        <v>210248.66000000003</v>
      </c>
    </row>
    <row r="55" spans="2:5" ht="15">
      <c r="B55" s="13">
        <v>90200</v>
      </c>
      <c r="C55" s="54" t="s">
        <v>62</v>
      </c>
      <c r="D55" s="61">
        <v>17502.04</v>
      </c>
      <c r="E55" s="62">
        <v>17392.87</v>
      </c>
    </row>
    <row r="56" spans="2:5" ht="15.75" thickBot="1">
      <c r="B56" s="16">
        <v>90000</v>
      </c>
      <c r="C56" s="15" t="s">
        <v>63</v>
      </c>
      <c r="D56" s="48">
        <f>D54+D55</f>
        <v>227900.70000000004</v>
      </c>
      <c r="E56" s="51">
        <f>E54+E55</f>
        <v>227641.53000000003</v>
      </c>
    </row>
    <row r="57" spans="2:5" ht="16.5" thickBot="1" thickTop="1">
      <c r="B57" s="109" t="s">
        <v>64</v>
      </c>
      <c r="C57" s="110"/>
      <c r="D57" s="52">
        <f>D16+D23+D30+D37+D43+D49+D52+D56</f>
        <v>2634487.14</v>
      </c>
      <c r="E57" s="55">
        <f>E16+E23+E30+E37+E43+E49+E52+E56</f>
        <v>2346134.76</v>
      </c>
    </row>
    <row r="58" spans="2:5" ht="16.5" thickBot="1" thickTop="1">
      <c r="B58" s="109" t="s">
        <v>65</v>
      </c>
      <c r="C58" s="110"/>
      <c r="D58" s="52">
        <f>D57+D5+D6+D7+D8</f>
        <v>3363529.3800000004</v>
      </c>
      <c r="E58" s="55">
        <f>E57+E5+E6+E7+E8</f>
        <v>3245746.03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246888.25999999995</v>
      </c>
      <c r="E10" s="89">
        <v>16328.38</v>
      </c>
      <c r="F10" s="90">
        <v>245710.20999999996</v>
      </c>
      <c r="G10" s="88"/>
      <c r="H10" s="89"/>
      <c r="I10" s="90"/>
      <c r="J10" s="97">
        <v>32230.5</v>
      </c>
      <c r="K10" s="89">
        <v>0</v>
      </c>
      <c r="L10" s="101">
        <v>32230.5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279118.75999999995</v>
      </c>
      <c r="BW10" s="77">
        <f aca="true" t="shared" si="1" ref="BW10:BW19">E10+H10+K10+N10+Q10+T10+W10+Z10+AC10+AF10+AI10+AL10+AO10+AR10+AU10+AX10+BA10+BD10+BG10+BJ10+BM10+BP10+BS10</f>
        <v>16328.38</v>
      </c>
      <c r="BX10" s="79">
        <f aca="true" t="shared" si="2" ref="BX10:BX19">F10+I10+L10+O10+R10+U10+X10+AA10+AD10+AG10+AJ10+AM10+AP10+AS10+AV10+AY10+BB10+BE10+BH10+BK10+BN10+BQ10+BT10</f>
        <v>277940.70999999996</v>
      </c>
    </row>
    <row r="11" spans="2:76" ht="15">
      <c r="B11" s="13">
        <v>102</v>
      </c>
      <c r="C11" s="25" t="s">
        <v>92</v>
      </c>
      <c r="D11" s="88">
        <v>20005.639999999996</v>
      </c>
      <c r="E11" s="89">
        <v>1121.09</v>
      </c>
      <c r="F11" s="90">
        <v>19995.329999999998</v>
      </c>
      <c r="G11" s="88"/>
      <c r="H11" s="89"/>
      <c r="I11" s="90"/>
      <c r="J11" s="97">
        <v>2164.68</v>
      </c>
      <c r="K11" s="89">
        <v>0</v>
      </c>
      <c r="L11" s="101">
        <v>2164.6800000000003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1255.88</v>
      </c>
      <c r="AL11" s="89">
        <v>0</v>
      </c>
      <c r="AM11" s="90">
        <v>1153.88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23426.199999999997</v>
      </c>
      <c r="BW11" s="77">
        <f t="shared" si="1"/>
        <v>1121.09</v>
      </c>
      <c r="BX11" s="79">
        <f t="shared" si="2"/>
        <v>23313.89</v>
      </c>
    </row>
    <row r="12" spans="2:76" ht="15">
      <c r="B12" s="13">
        <v>103</v>
      </c>
      <c r="C12" s="25" t="s">
        <v>93</v>
      </c>
      <c r="D12" s="88">
        <v>140292.13000000003</v>
      </c>
      <c r="E12" s="89">
        <v>0</v>
      </c>
      <c r="F12" s="90">
        <v>134904.42</v>
      </c>
      <c r="G12" s="88"/>
      <c r="H12" s="89"/>
      <c r="I12" s="90"/>
      <c r="J12" s="97">
        <v>2361.35</v>
      </c>
      <c r="K12" s="89">
        <v>0</v>
      </c>
      <c r="L12" s="101">
        <v>2350.8300000000004</v>
      </c>
      <c r="M12" s="91">
        <v>223733.38999999996</v>
      </c>
      <c r="N12" s="89">
        <v>0</v>
      </c>
      <c r="O12" s="90">
        <v>206756.45</v>
      </c>
      <c r="P12" s="91">
        <v>9753.91</v>
      </c>
      <c r="Q12" s="89">
        <v>0</v>
      </c>
      <c r="R12" s="90">
        <v>9729.59</v>
      </c>
      <c r="S12" s="91">
        <v>16648.13</v>
      </c>
      <c r="T12" s="89">
        <v>0</v>
      </c>
      <c r="U12" s="90">
        <v>13288.77</v>
      </c>
      <c r="V12" s="91"/>
      <c r="W12" s="89"/>
      <c r="X12" s="90"/>
      <c r="Y12" s="91"/>
      <c r="Z12" s="89"/>
      <c r="AA12" s="90"/>
      <c r="AB12" s="91">
        <v>243601.16</v>
      </c>
      <c r="AC12" s="89">
        <v>0</v>
      </c>
      <c r="AD12" s="90">
        <v>271126.45</v>
      </c>
      <c r="AE12" s="91">
        <v>114253.45</v>
      </c>
      <c r="AF12" s="89">
        <v>0</v>
      </c>
      <c r="AG12" s="90">
        <v>119143.41999999998</v>
      </c>
      <c r="AH12" s="91">
        <v>1799.74</v>
      </c>
      <c r="AI12" s="89">
        <v>0</v>
      </c>
      <c r="AJ12" s="90">
        <v>1799.74</v>
      </c>
      <c r="AK12" s="91">
        <v>32544.27</v>
      </c>
      <c r="AL12" s="89">
        <v>0</v>
      </c>
      <c r="AM12" s="90">
        <v>32490.24</v>
      </c>
      <c r="AN12" s="91">
        <v>805</v>
      </c>
      <c r="AO12" s="89">
        <v>0</v>
      </c>
      <c r="AP12" s="90">
        <v>0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>
        <v>1409.5400000000002</v>
      </c>
      <c r="AX12" s="89">
        <v>0</v>
      </c>
      <c r="AY12" s="90">
        <v>1498.3300000000002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787202.07</v>
      </c>
      <c r="BW12" s="77">
        <f t="shared" si="1"/>
        <v>0</v>
      </c>
      <c r="BX12" s="79">
        <f t="shared" si="2"/>
        <v>793088.2399999999</v>
      </c>
    </row>
    <row r="13" spans="2:76" ht="15">
      <c r="B13" s="13">
        <v>104</v>
      </c>
      <c r="C13" s="25" t="s">
        <v>19</v>
      </c>
      <c r="D13" s="88">
        <v>28360.31</v>
      </c>
      <c r="E13" s="89">
        <v>0</v>
      </c>
      <c r="F13" s="90">
        <v>34428.72</v>
      </c>
      <c r="G13" s="88"/>
      <c r="H13" s="89"/>
      <c r="I13" s="90"/>
      <c r="J13" s="97">
        <v>5.88</v>
      </c>
      <c r="K13" s="89">
        <v>0</v>
      </c>
      <c r="L13" s="101">
        <v>5.88</v>
      </c>
      <c r="M13" s="91">
        <v>1475.54</v>
      </c>
      <c r="N13" s="89">
        <v>0</v>
      </c>
      <c r="O13" s="90">
        <v>1909.64</v>
      </c>
      <c r="P13" s="91">
        <v>0</v>
      </c>
      <c r="Q13" s="89">
        <v>0</v>
      </c>
      <c r="R13" s="90">
        <v>0</v>
      </c>
      <c r="S13" s="91">
        <v>1790.8400000000001</v>
      </c>
      <c r="T13" s="89">
        <v>0</v>
      </c>
      <c r="U13" s="90">
        <v>1790.8400000000001</v>
      </c>
      <c r="V13" s="91"/>
      <c r="W13" s="89"/>
      <c r="X13" s="90"/>
      <c r="Y13" s="91"/>
      <c r="Z13" s="89"/>
      <c r="AA13" s="90"/>
      <c r="AB13" s="91">
        <v>4436</v>
      </c>
      <c r="AC13" s="89">
        <v>0</v>
      </c>
      <c r="AD13" s="90">
        <v>4436</v>
      </c>
      <c r="AE13" s="91">
        <v>1045.86</v>
      </c>
      <c r="AF13" s="89">
        <v>0</v>
      </c>
      <c r="AG13" s="90">
        <v>1044</v>
      </c>
      <c r="AH13" s="91"/>
      <c r="AI13" s="89"/>
      <c r="AJ13" s="90"/>
      <c r="AK13" s="91">
        <v>109332.49</v>
      </c>
      <c r="AL13" s="89">
        <v>0</v>
      </c>
      <c r="AM13" s="90">
        <v>116164.31000000001</v>
      </c>
      <c r="AN13" s="91"/>
      <c r="AO13" s="89"/>
      <c r="AP13" s="90"/>
      <c r="AQ13" s="91">
        <v>67377</v>
      </c>
      <c r="AR13" s="89">
        <v>0</v>
      </c>
      <c r="AS13" s="90">
        <v>67376.99999999997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213823.92</v>
      </c>
      <c r="BW13" s="77">
        <f t="shared" si="1"/>
        <v>0</v>
      </c>
      <c r="BX13" s="79">
        <f t="shared" si="2"/>
        <v>227156.38999999998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9437.09</v>
      </c>
      <c r="E16" s="89">
        <v>0</v>
      </c>
      <c r="F16" s="90">
        <v>9437.09</v>
      </c>
      <c r="G16" s="88"/>
      <c r="H16" s="89"/>
      <c r="I16" s="90"/>
      <c r="J16" s="97"/>
      <c r="K16" s="89"/>
      <c r="L16" s="101"/>
      <c r="M16" s="91">
        <v>9995.27</v>
      </c>
      <c r="N16" s="89">
        <v>0</v>
      </c>
      <c r="O16" s="90">
        <v>9995.27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51.18</v>
      </c>
      <c r="W16" s="89">
        <v>0</v>
      </c>
      <c r="X16" s="90">
        <v>51.18</v>
      </c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6392.6</v>
      </c>
      <c r="AF16" s="89">
        <v>0</v>
      </c>
      <c r="AG16" s="101">
        <v>6392.599999999999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25876.14</v>
      </c>
      <c r="BW16" s="77">
        <f t="shared" si="1"/>
        <v>0</v>
      </c>
      <c r="BX16" s="79">
        <f t="shared" si="2"/>
        <v>25876.14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17738.34</v>
      </c>
      <c r="E18" s="89">
        <v>0</v>
      </c>
      <c r="F18" s="90">
        <v>17676.34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17738.34</v>
      </c>
      <c r="BW18" s="77">
        <f t="shared" si="1"/>
        <v>0</v>
      </c>
      <c r="BX18" s="79">
        <f t="shared" si="2"/>
        <v>17676.34</v>
      </c>
    </row>
    <row r="19" spans="2:76" ht="15">
      <c r="B19" s="13">
        <v>110</v>
      </c>
      <c r="C19" s="25" t="s">
        <v>98</v>
      </c>
      <c r="D19" s="88">
        <v>25041.32</v>
      </c>
      <c r="E19" s="89">
        <v>0</v>
      </c>
      <c r="F19" s="90">
        <v>25041.32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25041.32</v>
      </c>
      <c r="BW19" s="77">
        <f t="shared" si="1"/>
        <v>0</v>
      </c>
      <c r="BX19" s="79">
        <f t="shared" si="2"/>
        <v>25041.32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487763.0900000001</v>
      </c>
      <c r="E20" s="78">
        <f t="shared" si="3"/>
        <v>17449.469999999998</v>
      </c>
      <c r="F20" s="79">
        <f t="shared" si="3"/>
        <v>487193.43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36762.409999999996</v>
      </c>
      <c r="K20" s="78">
        <f t="shared" si="3"/>
        <v>0</v>
      </c>
      <c r="L20" s="77">
        <f t="shared" si="3"/>
        <v>36751.89</v>
      </c>
      <c r="M20" s="98">
        <f t="shared" si="3"/>
        <v>235204.19999999995</v>
      </c>
      <c r="N20" s="78">
        <f t="shared" si="3"/>
        <v>0</v>
      </c>
      <c r="O20" s="77">
        <f t="shared" si="3"/>
        <v>218661.36000000002</v>
      </c>
      <c r="P20" s="98">
        <f t="shared" si="3"/>
        <v>9753.91</v>
      </c>
      <c r="Q20" s="78">
        <f t="shared" si="3"/>
        <v>0</v>
      </c>
      <c r="R20" s="77">
        <f t="shared" si="3"/>
        <v>9729.59</v>
      </c>
      <c r="S20" s="98">
        <f t="shared" si="3"/>
        <v>18438.97</v>
      </c>
      <c r="T20" s="78">
        <f t="shared" si="3"/>
        <v>0</v>
      </c>
      <c r="U20" s="77">
        <f t="shared" si="3"/>
        <v>15079.61</v>
      </c>
      <c r="V20" s="98">
        <f t="shared" si="3"/>
        <v>51.18</v>
      </c>
      <c r="W20" s="78">
        <f t="shared" si="3"/>
        <v>0</v>
      </c>
      <c r="X20" s="77">
        <f t="shared" si="3"/>
        <v>51.18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248037.16</v>
      </c>
      <c r="AC20" s="78">
        <f t="shared" si="3"/>
        <v>0</v>
      </c>
      <c r="AD20" s="77">
        <f t="shared" si="3"/>
        <v>275562.45</v>
      </c>
      <c r="AE20" s="98">
        <f t="shared" si="3"/>
        <v>121691.91</v>
      </c>
      <c r="AF20" s="78">
        <f t="shared" si="3"/>
        <v>0</v>
      </c>
      <c r="AG20" s="77">
        <f t="shared" si="3"/>
        <v>126580.01999999999</v>
      </c>
      <c r="AH20" s="98">
        <f t="shared" si="3"/>
        <v>1799.74</v>
      </c>
      <c r="AI20" s="78">
        <f t="shared" si="3"/>
        <v>0</v>
      </c>
      <c r="AJ20" s="77">
        <f t="shared" si="3"/>
        <v>1799.74</v>
      </c>
      <c r="AK20" s="98">
        <f t="shared" si="3"/>
        <v>143132.64</v>
      </c>
      <c r="AL20" s="78">
        <f t="shared" si="3"/>
        <v>0</v>
      </c>
      <c r="AM20" s="77">
        <f t="shared" si="3"/>
        <v>149808.43000000002</v>
      </c>
      <c r="AN20" s="98">
        <f t="shared" si="3"/>
        <v>805</v>
      </c>
      <c r="AO20" s="78">
        <f t="shared" si="3"/>
        <v>0</v>
      </c>
      <c r="AP20" s="77">
        <f t="shared" si="3"/>
        <v>0</v>
      </c>
      <c r="AQ20" s="98">
        <f t="shared" si="3"/>
        <v>67377</v>
      </c>
      <c r="AR20" s="78">
        <f t="shared" si="3"/>
        <v>0</v>
      </c>
      <c r="AS20" s="77">
        <f t="shared" si="3"/>
        <v>67376.99999999997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1409.5400000000002</v>
      </c>
      <c r="AX20" s="78">
        <f t="shared" si="3"/>
        <v>0</v>
      </c>
      <c r="AY20" s="77">
        <f t="shared" si="3"/>
        <v>1498.3300000000002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1372226.7499999998</v>
      </c>
      <c r="BW20" s="77">
        <f>BW10+BW11+BW12+BW13+BW14+BW15+BW16+BW17+BW18+BW19</f>
        <v>17449.469999999998</v>
      </c>
      <c r="BX20" s="95">
        <f>BX10+BX11+BX12+BX13+BX14+BX15+BX16+BX17+BX18+BX19</f>
        <v>1390093.0299999998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79909.21</v>
      </c>
      <c r="E24" s="89">
        <v>100000</v>
      </c>
      <c r="F24" s="90">
        <v>62298.86000000001</v>
      </c>
      <c r="G24" s="88"/>
      <c r="H24" s="89"/>
      <c r="I24" s="90"/>
      <c r="J24" s="97">
        <v>10178.050000000001</v>
      </c>
      <c r="K24" s="89">
        <v>0</v>
      </c>
      <c r="L24" s="101">
        <v>27678.050000000003</v>
      </c>
      <c r="M24" s="97">
        <v>79313.65</v>
      </c>
      <c r="N24" s="89">
        <v>67219.81</v>
      </c>
      <c r="O24" s="101">
        <v>85049.97</v>
      </c>
      <c r="P24" s="97">
        <v>0</v>
      </c>
      <c r="Q24" s="89">
        <v>0</v>
      </c>
      <c r="R24" s="101">
        <v>0</v>
      </c>
      <c r="S24" s="97">
        <v>114014.90999999999</v>
      </c>
      <c r="T24" s="89">
        <v>0</v>
      </c>
      <c r="U24" s="101">
        <v>126721.76</v>
      </c>
      <c r="V24" s="97"/>
      <c r="W24" s="89"/>
      <c r="X24" s="101"/>
      <c r="Y24" s="97">
        <v>0</v>
      </c>
      <c r="Z24" s="89">
        <v>0</v>
      </c>
      <c r="AA24" s="101">
        <v>9947.8</v>
      </c>
      <c r="AB24" s="97">
        <v>18023.39</v>
      </c>
      <c r="AC24" s="89">
        <v>5111.8</v>
      </c>
      <c r="AD24" s="101">
        <v>3409.66</v>
      </c>
      <c r="AE24" s="97">
        <v>129248.42000000004</v>
      </c>
      <c r="AF24" s="89">
        <v>498099.97</v>
      </c>
      <c r="AG24" s="101">
        <v>126095.12</v>
      </c>
      <c r="AH24" s="97">
        <v>0</v>
      </c>
      <c r="AI24" s="89">
        <v>0</v>
      </c>
      <c r="AJ24" s="101">
        <v>0</v>
      </c>
      <c r="AK24" s="97">
        <v>31025.3</v>
      </c>
      <c r="AL24" s="89">
        <v>35286</v>
      </c>
      <c r="AM24" s="101">
        <v>40303.07</v>
      </c>
      <c r="AN24" s="97">
        <v>4995.9</v>
      </c>
      <c r="AO24" s="89">
        <v>0</v>
      </c>
      <c r="AP24" s="101">
        <v>4995.9</v>
      </c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466708.8300000001</v>
      </c>
      <c r="BW24" s="77">
        <f t="shared" si="4"/>
        <v>705717.58</v>
      </c>
      <c r="BX24" s="79">
        <f t="shared" si="4"/>
        <v>486500.19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>
        <v>0</v>
      </c>
      <c r="K27" s="89">
        <v>0</v>
      </c>
      <c r="L27" s="101">
        <v>0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122509.63999999998</v>
      </c>
      <c r="Z27" s="89">
        <v>52554.22</v>
      </c>
      <c r="AA27" s="101">
        <v>122509.64</v>
      </c>
      <c r="AB27" s="97"/>
      <c r="AC27" s="89"/>
      <c r="AD27" s="101"/>
      <c r="AE27" s="97"/>
      <c r="AF27" s="89"/>
      <c r="AG27" s="101"/>
      <c r="AH27" s="97">
        <v>0</v>
      </c>
      <c r="AI27" s="89">
        <v>0</v>
      </c>
      <c r="AJ27" s="101">
        <v>0</v>
      </c>
      <c r="AK27" s="97">
        <v>10000</v>
      </c>
      <c r="AL27" s="89">
        <v>0</v>
      </c>
      <c r="AM27" s="101">
        <v>10000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>
        <v>0</v>
      </c>
      <c r="BD27" s="89">
        <v>0</v>
      </c>
      <c r="BE27" s="101">
        <v>0</v>
      </c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132509.63999999998</v>
      </c>
      <c r="BW27" s="77">
        <f t="shared" si="4"/>
        <v>52554.22</v>
      </c>
      <c r="BX27" s="79">
        <f t="shared" si="4"/>
        <v>132509.64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79909.21</v>
      </c>
      <c r="E28" s="78">
        <f t="shared" si="5"/>
        <v>100000</v>
      </c>
      <c r="F28" s="79">
        <f t="shared" si="5"/>
        <v>62298.86000000001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10178.050000000001</v>
      </c>
      <c r="K28" s="78">
        <f t="shared" si="5"/>
        <v>0</v>
      </c>
      <c r="L28" s="77">
        <f t="shared" si="5"/>
        <v>27678.050000000003</v>
      </c>
      <c r="M28" s="98">
        <f t="shared" si="5"/>
        <v>79313.65</v>
      </c>
      <c r="N28" s="78">
        <f t="shared" si="5"/>
        <v>67219.81</v>
      </c>
      <c r="O28" s="77">
        <f t="shared" si="5"/>
        <v>85049.97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114014.90999999999</v>
      </c>
      <c r="T28" s="78">
        <f t="shared" si="5"/>
        <v>0</v>
      </c>
      <c r="U28" s="77">
        <f t="shared" si="5"/>
        <v>126721.76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122509.63999999998</v>
      </c>
      <c r="Z28" s="78">
        <f t="shared" si="5"/>
        <v>52554.22</v>
      </c>
      <c r="AA28" s="77">
        <f t="shared" si="5"/>
        <v>132457.44</v>
      </c>
      <c r="AB28" s="98">
        <f t="shared" si="5"/>
        <v>18023.39</v>
      </c>
      <c r="AC28" s="78">
        <f t="shared" si="5"/>
        <v>5111.8</v>
      </c>
      <c r="AD28" s="77">
        <f t="shared" si="5"/>
        <v>3409.66</v>
      </c>
      <c r="AE28" s="98">
        <f t="shared" si="5"/>
        <v>129248.42000000004</v>
      </c>
      <c r="AF28" s="78">
        <f t="shared" si="5"/>
        <v>498099.97</v>
      </c>
      <c r="AG28" s="77">
        <f t="shared" si="5"/>
        <v>126095.12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41025.3</v>
      </c>
      <c r="AL28" s="78">
        <f t="shared" si="6"/>
        <v>35286</v>
      </c>
      <c r="AM28" s="77">
        <f t="shared" si="6"/>
        <v>50303.07</v>
      </c>
      <c r="AN28" s="98">
        <f t="shared" si="6"/>
        <v>4995.9</v>
      </c>
      <c r="AO28" s="78">
        <f t="shared" si="6"/>
        <v>0</v>
      </c>
      <c r="AP28" s="77">
        <f t="shared" si="6"/>
        <v>4995.9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599218.4700000001</v>
      </c>
      <c r="BW28" s="77">
        <f>BW23+BW24+BW25+BW26+BW27</f>
        <v>758271.7999999999</v>
      </c>
      <c r="BX28" s="95">
        <f>BX23+BX24+BX25+BX26+BX27</f>
        <v>619009.8300000001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>
        <v>0</v>
      </c>
      <c r="T34" s="89">
        <v>0</v>
      </c>
      <c r="U34" s="101">
        <v>0</v>
      </c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162941.28999999998</v>
      </c>
      <c r="BM40" s="89">
        <v>0</v>
      </c>
      <c r="BN40" s="101">
        <v>162941.28999999998</v>
      </c>
      <c r="BO40" s="97"/>
      <c r="BP40" s="89"/>
      <c r="BQ40" s="101"/>
      <c r="BR40" s="97"/>
      <c r="BS40" s="89"/>
      <c r="BT40" s="101"/>
      <c r="BU40" s="76"/>
      <c r="BV40" s="85">
        <f t="shared" si="10"/>
        <v>162941.28999999998</v>
      </c>
      <c r="BW40" s="77">
        <f t="shared" si="10"/>
        <v>0</v>
      </c>
      <c r="BX40" s="79">
        <f t="shared" si="10"/>
        <v>162941.28999999998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162941.28999999998</v>
      </c>
      <c r="BM42" s="78">
        <f t="shared" si="12"/>
        <v>0</v>
      </c>
      <c r="BN42" s="77">
        <f t="shared" si="12"/>
        <v>162941.28999999998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162941.28999999998</v>
      </c>
      <c r="BW42" s="77">
        <f>BW38+BW39+BW40+BW41</f>
        <v>0</v>
      </c>
      <c r="BX42" s="95">
        <f>BX38+BX39+BX40+BX41</f>
        <v>162941.28999999998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210398.65999999997</v>
      </c>
      <c r="BS49" s="89">
        <v>0</v>
      </c>
      <c r="BT49" s="101">
        <v>206095.34999999998</v>
      </c>
      <c r="BU49" s="76"/>
      <c r="BV49" s="85">
        <f aca="true" t="shared" si="15" ref="BV49:BX50">D49+G49+J49+M49+P49+S49+V49+Y49+AB49+AE49+AH49+AK49+AN49+AQ49+AT49+AW49+AZ49+BC49+BF49+BI49+BL49+BO49+BR49</f>
        <v>210398.65999999997</v>
      </c>
      <c r="BW49" s="77">
        <f t="shared" si="15"/>
        <v>0</v>
      </c>
      <c r="BX49" s="79">
        <f t="shared" si="15"/>
        <v>206095.34999999998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17502.04</v>
      </c>
      <c r="BS50" s="89">
        <v>0</v>
      </c>
      <c r="BT50" s="101">
        <v>20369.55</v>
      </c>
      <c r="BU50" s="76"/>
      <c r="BV50" s="85">
        <f t="shared" si="15"/>
        <v>17502.04</v>
      </c>
      <c r="BW50" s="77">
        <f t="shared" si="15"/>
        <v>0</v>
      </c>
      <c r="BX50" s="79">
        <f t="shared" si="15"/>
        <v>20369.55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227900.69999999998</v>
      </c>
      <c r="BS51" s="78">
        <f>BS49+BS50</f>
        <v>0</v>
      </c>
      <c r="BT51" s="77">
        <f>BT49+BT50</f>
        <v>226464.89999999997</v>
      </c>
      <c r="BU51" s="85"/>
      <c r="BV51" s="85">
        <f>BV49+BV50</f>
        <v>227900.69999999998</v>
      </c>
      <c r="BW51" s="77">
        <f>BW49+BW50</f>
        <v>0</v>
      </c>
      <c r="BX51" s="95">
        <f>BX49+BX50</f>
        <v>226464.89999999997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567672.3</v>
      </c>
      <c r="E53" s="86">
        <f t="shared" si="18"/>
        <v>117449.47</v>
      </c>
      <c r="F53" s="86">
        <f t="shared" si="18"/>
        <v>549492.29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46940.46</v>
      </c>
      <c r="K53" s="86">
        <f t="shared" si="18"/>
        <v>0</v>
      </c>
      <c r="L53" s="86">
        <f t="shared" si="18"/>
        <v>64429.94</v>
      </c>
      <c r="M53" s="86">
        <f t="shared" si="18"/>
        <v>314517.85</v>
      </c>
      <c r="N53" s="86">
        <f t="shared" si="18"/>
        <v>67219.81</v>
      </c>
      <c r="O53" s="86">
        <f t="shared" si="18"/>
        <v>303711.33</v>
      </c>
      <c r="P53" s="86">
        <f t="shared" si="18"/>
        <v>9753.91</v>
      </c>
      <c r="Q53" s="86">
        <f t="shared" si="18"/>
        <v>0</v>
      </c>
      <c r="R53" s="86">
        <f t="shared" si="18"/>
        <v>9729.59</v>
      </c>
      <c r="S53" s="86">
        <f t="shared" si="18"/>
        <v>132453.88</v>
      </c>
      <c r="T53" s="86">
        <f t="shared" si="18"/>
        <v>0</v>
      </c>
      <c r="U53" s="86">
        <f t="shared" si="18"/>
        <v>141801.37</v>
      </c>
      <c r="V53" s="86">
        <f t="shared" si="18"/>
        <v>51.18</v>
      </c>
      <c r="W53" s="86">
        <f t="shared" si="18"/>
        <v>0</v>
      </c>
      <c r="X53" s="86">
        <f t="shared" si="18"/>
        <v>51.18</v>
      </c>
      <c r="Y53" s="86">
        <f t="shared" si="18"/>
        <v>122509.63999999998</v>
      </c>
      <c r="Z53" s="86">
        <f t="shared" si="18"/>
        <v>52554.22</v>
      </c>
      <c r="AA53" s="86">
        <f t="shared" si="18"/>
        <v>132457.44</v>
      </c>
      <c r="AB53" s="86">
        <f t="shared" si="18"/>
        <v>266060.55</v>
      </c>
      <c r="AC53" s="86">
        <f t="shared" si="18"/>
        <v>5111.8</v>
      </c>
      <c r="AD53" s="86">
        <f t="shared" si="18"/>
        <v>278972.11</v>
      </c>
      <c r="AE53" s="86">
        <f t="shared" si="18"/>
        <v>250940.33000000005</v>
      </c>
      <c r="AF53" s="86">
        <f t="shared" si="18"/>
        <v>498099.97</v>
      </c>
      <c r="AG53" s="86">
        <f t="shared" si="18"/>
        <v>252675.13999999998</v>
      </c>
      <c r="AH53" s="86">
        <f t="shared" si="18"/>
        <v>1799.74</v>
      </c>
      <c r="AI53" s="86">
        <f t="shared" si="18"/>
        <v>0</v>
      </c>
      <c r="AJ53" s="86">
        <f aca="true" t="shared" si="19" ref="AJ53:BT53">AJ20+AJ28+AJ35+AJ42+AJ46+AJ51</f>
        <v>1799.74</v>
      </c>
      <c r="AK53" s="86">
        <f t="shared" si="19"/>
        <v>184157.94</v>
      </c>
      <c r="AL53" s="86">
        <f t="shared" si="19"/>
        <v>35286</v>
      </c>
      <c r="AM53" s="86">
        <f t="shared" si="19"/>
        <v>200111.50000000003</v>
      </c>
      <c r="AN53" s="86">
        <f t="shared" si="19"/>
        <v>5800.9</v>
      </c>
      <c r="AO53" s="86">
        <f t="shared" si="19"/>
        <v>0</v>
      </c>
      <c r="AP53" s="86">
        <f t="shared" si="19"/>
        <v>4995.9</v>
      </c>
      <c r="AQ53" s="86">
        <f t="shared" si="19"/>
        <v>67377</v>
      </c>
      <c r="AR53" s="86">
        <f t="shared" si="19"/>
        <v>0</v>
      </c>
      <c r="AS53" s="86">
        <f t="shared" si="19"/>
        <v>67376.99999999997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1409.5400000000002</v>
      </c>
      <c r="AX53" s="86">
        <f t="shared" si="19"/>
        <v>0</v>
      </c>
      <c r="AY53" s="86">
        <f t="shared" si="19"/>
        <v>1498.3300000000002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162941.28999999998</v>
      </c>
      <c r="BM53" s="86">
        <f t="shared" si="19"/>
        <v>0</v>
      </c>
      <c r="BN53" s="86">
        <f t="shared" si="19"/>
        <v>162941.28999999998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227900.69999999998</v>
      </c>
      <c r="BS53" s="86">
        <f t="shared" si="19"/>
        <v>0</v>
      </c>
      <c r="BT53" s="86">
        <f t="shared" si="19"/>
        <v>226464.89999999997</v>
      </c>
      <c r="BU53" s="86">
        <f>BU8</f>
        <v>0</v>
      </c>
      <c r="BV53" s="102">
        <f>BV8+BV20+BV28+BV35+BV42+BV46+BV51</f>
        <v>2362287.21</v>
      </c>
      <c r="BW53" s="87">
        <f>BW20+BW28+BW35+BW42+BW46+BW51</f>
        <v>775721.2699999999</v>
      </c>
      <c r="BX53" s="87">
        <f>BX20+BX28+BX35+BX42+BX46+BX51</f>
        <v>2398509.05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225520.9000000005</v>
      </c>
      <c r="BW54" s="93"/>
      <c r="BX54" s="94">
        <f>IF((Spese_Rendiconto_2021!BX53-Entrate_Rendiconto_2021!E58)&lt;0,Entrate_Rendiconto_2021!E58-Spese_Rendiconto_2021!BX53,0)</f>
        <v>847236.98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2022-04-27T10:13:50Z</dcterms:modified>
  <cp:category/>
  <cp:version/>
  <cp:contentType/>
  <cp:contentStatus/>
</cp:coreProperties>
</file>