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<sst xmlns="http://schemas.openxmlformats.org/spreadsheetml/2006/main" count="870" uniqueCount="150">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</sst>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149</v>
      </c>
      <c r="D5" s="37">
        <v>5500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122100</v>
      </c>
      <c r="E7" s="40"/>
    </row>
    <row r="8" spans="2:5" ht="15" thickBot="1">
      <c r="B8" s="9"/>
      <c r="C8" s="6" t="s">
        <v>7</v>
      </c>
      <c r="D8" s="41"/>
      <c r="E8" s="42">
        <v>486692.55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486808.05000000005</v>
      </c>
      <c r="E10" s="45">
        <v>473246.68000000005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125948.84000000001</v>
      </c>
      <c r="E14" s="45">
        <v>125948.84000000001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612756.89</v>
      </c>
      <c r="E16" s="51">
        <f>E10+E11+E12+E13+E14+E15</f>
        <v>599195.52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101224.7</v>
      </c>
      <c r="E18" s="45">
        <v>55323.05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>
        <v>0</v>
      </c>
    </row>
    <row r="21" spans="2:5" ht="14.25">
      <c r="B21" s="13">
        <v>20104</v>
      </c>
      <c r="C21" s="54" t="s">
        <v>10</v>
      </c>
      <c r="D21" s="39">
        <v>0</v>
      </c>
      <c r="E21" s="45">
        <v>0</v>
      </c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101224.7</v>
      </c>
      <c r="E23" s="51">
        <f>E18+E19+E20+E21+E22</f>
        <v>55323.05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35000.969999999994</v>
      </c>
      <c r="E25" s="45">
        <v>35602.09</v>
      </c>
    </row>
    <row r="26" spans="2:5" ht="14.25">
      <c r="B26" s="13">
        <v>30200</v>
      </c>
      <c r="C26" s="54" t="s">
        <v>28</v>
      </c>
      <c r="D26" s="39">
        <v>20490.55</v>
      </c>
      <c r="E26" s="45">
        <v>20490.55</v>
      </c>
    </row>
    <row r="27" spans="2:5" ht="14.25">
      <c r="B27" s="13">
        <v>30300</v>
      </c>
      <c r="C27" s="54" t="s">
        <v>29</v>
      </c>
      <c r="D27" s="39">
        <v>0.17</v>
      </c>
      <c r="E27" s="45">
        <v>0.16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78901.84000000001</v>
      </c>
      <c r="E29" s="50">
        <v>64054.05999999999</v>
      </c>
    </row>
    <row r="30" spans="2:5" ht="15" thickBot="1">
      <c r="B30" s="16">
        <v>30000</v>
      </c>
      <c r="C30" s="15" t="s">
        <v>32</v>
      </c>
      <c r="D30" s="48">
        <f>D25+D26+D27+D28+D29</f>
        <v>134393.53</v>
      </c>
      <c r="E30" s="51">
        <f>E25+E26+E27+E28+E29</f>
        <v>120146.85999999999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288442</v>
      </c>
      <c r="E33" s="59">
        <v>185000</v>
      </c>
    </row>
    <row r="34" spans="2:5" ht="14.25">
      <c r="B34" s="13">
        <v>40300</v>
      </c>
      <c r="C34" s="54" t="s">
        <v>37</v>
      </c>
      <c r="D34" s="61">
        <v>152790.52000000002</v>
      </c>
      <c r="E34" s="45">
        <v>234189.03999999998</v>
      </c>
    </row>
    <row r="35" spans="2:5" ht="14.25">
      <c r="B35" s="13">
        <v>40400</v>
      </c>
      <c r="C35" s="54" t="s">
        <v>38</v>
      </c>
      <c r="D35" s="39">
        <v>0</v>
      </c>
      <c r="E35" s="45">
        <v>0</v>
      </c>
    </row>
    <row r="36" spans="2:5" ht="14.25">
      <c r="B36" s="13">
        <v>40500</v>
      </c>
      <c r="C36" s="54" t="s">
        <v>39</v>
      </c>
      <c r="D36" s="49">
        <v>23869.009999999995</v>
      </c>
      <c r="E36" s="50">
        <v>23869.009999999995</v>
      </c>
    </row>
    <row r="37" spans="2:5" ht="15" thickBot="1">
      <c r="B37" s="16">
        <v>40000</v>
      </c>
      <c r="C37" s="15" t="s">
        <v>40</v>
      </c>
      <c r="D37" s="48">
        <f>D32+D33+D34+D35+D36</f>
        <v>465101.53</v>
      </c>
      <c r="E37" s="51">
        <f>E32+E33+E34+E35+E36</f>
        <v>443058.05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127688.22999999995</v>
      </c>
      <c r="E54" s="45">
        <v>127688.22999999995</v>
      </c>
    </row>
    <row r="55" spans="2:5" ht="14.25">
      <c r="B55" s="13">
        <v>90200</v>
      </c>
      <c r="C55" s="54" t="s">
        <v>62</v>
      </c>
      <c r="D55" s="61">
        <v>5537.76</v>
      </c>
      <c r="E55" s="62">
        <v>5537.76</v>
      </c>
    </row>
    <row r="56" spans="2:5" ht="15" thickBot="1">
      <c r="B56" s="16">
        <v>90000</v>
      </c>
      <c r="C56" s="15" t="s">
        <v>63</v>
      </c>
      <c r="D56" s="48">
        <f>D54+D55</f>
        <v>133225.98999999996</v>
      </c>
      <c r="E56" s="51">
        <f>E54+E55</f>
        <v>133225.98999999996</v>
      </c>
    </row>
    <row r="57" spans="2:5" ht="15" thickBot="1" thickTop="1">
      <c r="B57" s="109" t="s">
        <v>64</v>
      </c>
      <c r="C57" s="110"/>
      <c r="D57" s="52">
        <f>D16+D23+D30+D37+D43+D49+D52+D56</f>
        <v>1446702.64</v>
      </c>
      <c r="E57" s="55">
        <f>E16+E23+E30+E37+E43+E49+E52+E56</f>
        <v>1350949.47</v>
      </c>
    </row>
    <row r="58" spans="2:5" ht="15" thickBot="1" thickTop="1">
      <c r="B58" s="109" t="s">
        <v>65</v>
      </c>
      <c r="C58" s="110"/>
      <c r="D58" s="52">
        <f>D57+D5+D6+D7+D8</f>
        <v>1574302.64</v>
      </c>
      <c r="E58" s="55">
        <f>E57+E5+E6+E7+E8</f>
        <v>1837642.02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114458.69</v>
      </c>
      <c r="E10" s="89">
        <v>5500</v>
      </c>
      <c r="F10" s="90">
        <v>109742.14000000001</v>
      </c>
      <c r="G10" s="88"/>
      <c r="H10" s="89"/>
      <c r="I10" s="90"/>
      <c r="J10" s="97">
        <v>1348.3500000000001</v>
      </c>
      <c r="K10" s="89">
        <v>0</v>
      </c>
      <c r="L10" s="101">
        <v>361.42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8938.369999999999</v>
      </c>
      <c r="AF10" s="89">
        <v>0</v>
      </c>
      <c r="AG10" s="90">
        <v>4050.8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124745.41</v>
      </c>
      <c r="BW10" s="77">
        <f aca="true" t="shared" si="1" ref="BW10:BW19">E10+H10+K10+N10+Q10+T10+W10+Z10+AC10+AF10+AI10+AL10+AO10+AR10+AU10+AX10+BA10+BD10+BG10+BJ10+BM10+BP10+BS10</f>
        <v>5500</v>
      </c>
      <c r="BX10" s="79">
        <f aca="true" t="shared" si="2" ref="BX10:BX19">F10+I10+L10+O10+R10+U10+X10+AA10+AD10+AG10+AJ10+AM10+AP10+AS10+AV10+AY10+BB10+BE10+BH10+BK10+BN10+BQ10+BT10</f>
        <v>114154.36000000002</v>
      </c>
    </row>
    <row r="11" spans="2:76" ht="14.25">
      <c r="B11" s="13">
        <v>102</v>
      </c>
      <c r="C11" s="25" t="s">
        <v>92</v>
      </c>
      <c r="D11" s="88">
        <v>11150</v>
      </c>
      <c r="E11" s="89">
        <v>0</v>
      </c>
      <c r="F11" s="90">
        <v>9063.18</v>
      </c>
      <c r="G11" s="88"/>
      <c r="H11" s="89"/>
      <c r="I11" s="90"/>
      <c r="J11" s="97">
        <v>76.33</v>
      </c>
      <c r="K11" s="89">
        <v>0</v>
      </c>
      <c r="L11" s="101">
        <v>18.19</v>
      </c>
      <c r="M11" s="91">
        <v>921</v>
      </c>
      <c r="N11" s="89">
        <v>0</v>
      </c>
      <c r="O11" s="90">
        <v>921</v>
      </c>
      <c r="P11" s="91"/>
      <c r="Q11" s="89"/>
      <c r="R11" s="90"/>
      <c r="S11" s="91"/>
      <c r="T11" s="89"/>
      <c r="U11" s="90"/>
      <c r="V11" s="91">
        <v>800.53</v>
      </c>
      <c r="W11" s="89">
        <v>0</v>
      </c>
      <c r="X11" s="90">
        <v>800.53</v>
      </c>
      <c r="Y11" s="91"/>
      <c r="Z11" s="89"/>
      <c r="AA11" s="90"/>
      <c r="AB11" s="91"/>
      <c r="AC11" s="89"/>
      <c r="AD11" s="90"/>
      <c r="AE11" s="91">
        <v>500</v>
      </c>
      <c r="AF11" s="89">
        <v>0</v>
      </c>
      <c r="AG11" s="90">
        <v>246.5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13447.86</v>
      </c>
      <c r="BW11" s="77">
        <f t="shared" si="1"/>
        <v>0</v>
      </c>
      <c r="BX11" s="79">
        <f t="shared" si="2"/>
        <v>11049.400000000001</v>
      </c>
    </row>
    <row r="12" spans="2:76" ht="14.25">
      <c r="B12" s="13">
        <v>103</v>
      </c>
      <c r="C12" s="25" t="s">
        <v>93</v>
      </c>
      <c r="D12" s="88">
        <v>132869.25</v>
      </c>
      <c r="E12" s="89">
        <v>0</v>
      </c>
      <c r="F12" s="90">
        <v>116110.61</v>
      </c>
      <c r="G12" s="88"/>
      <c r="H12" s="89"/>
      <c r="I12" s="90"/>
      <c r="J12" s="97"/>
      <c r="K12" s="89"/>
      <c r="L12" s="101"/>
      <c r="M12" s="91">
        <v>89004.84000000001</v>
      </c>
      <c r="N12" s="89">
        <v>0</v>
      </c>
      <c r="O12" s="90">
        <v>100070.17000000001</v>
      </c>
      <c r="P12" s="91">
        <v>3363.25</v>
      </c>
      <c r="Q12" s="89">
        <v>0</v>
      </c>
      <c r="R12" s="90">
        <v>3502.64</v>
      </c>
      <c r="S12" s="91">
        <v>3596.62</v>
      </c>
      <c r="T12" s="89">
        <v>0</v>
      </c>
      <c r="U12" s="90">
        <v>3481.360000000001</v>
      </c>
      <c r="V12" s="91">
        <v>854</v>
      </c>
      <c r="W12" s="89">
        <v>0</v>
      </c>
      <c r="X12" s="90">
        <v>854</v>
      </c>
      <c r="Y12" s="91">
        <v>21397.85</v>
      </c>
      <c r="Z12" s="89">
        <v>0</v>
      </c>
      <c r="AA12" s="90">
        <v>17972.82</v>
      </c>
      <c r="AB12" s="91">
        <v>89294.89</v>
      </c>
      <c r="AC12" s="89">
        <v>0</v>
      </c>
      <c r="AD12" s="90">
        <v>79127.6</v>
      </c>
      <c r="AE12" s="91">
        <v>102028.81999999999</v>
      </c>
      <c r="AF12" s="89">
        <v>0</v>
      </c>
      <c r="AG12" s="90">
        <v>87872.79</v>
      </c>
      <c r="AH12" s="91">
        <v>0</v>
      </c>
      <c r="AI12" s="89">
        <v>0</v>
      </c>
      <c r="AJ12" s="90">
        <v>0</v>
      </c>
      <c r="AK12" s="91">
        <v>650</v>
      </c>
      <c r="AL12" s="89">
        <v>0</v>
      </c>
      <c r="AM12" s="90">
        <v>740.6800000000001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443059.52</v>
      </c>
      <c r="BW12" s="77">
        <f t="shared" si="1"/>
        <v>0</v>
      </c>
      <c r="BX12" s="79">
        <f t="shared" si="2"/>
        <v>409732.67000000004</v>
      </c>
    </row>
    <row r="13" spans="2:76" ht="14.25">
      <c r="B13" s="13">
        <v>104</v>
      </c>
      <c r="C13" s="25" t="s">
        <v>19</v>
      </c>
      <c r="D13" s="88">
        <v>13697.52</v>
      </c>
      <c r="E13" s="89">
        <v>0</v>
      </c>
      <c r="F13" s="90">
        <v>12404.26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1000</v>
      </c>
      <c r="N13" s="89">
        <v>0</v>
      </c>
      <c r="O13" s="90">
        <v>1000</v>
      </c>
      <c r="P13" s="91">
        <v>300</v>
      </c>
      <c r="Q13" s="89">
        <v>0</v>
      </c>
      <c r="R13" s="90">
        <v>300</v>
      </c>
      <c r="S13" s="91">
        <v>5900</v>
      </c>
      <c r="T13" s="89">
        <v>0</v>
      </c>
      <c r="U13" s="90">
        <v>6400</v>
      </c>
      <c r="V13" s="91">
        <v>13888</v>
      </c>
      <c r="W13" s="89">
        <v>0</v>
      </c>
      <c r="X13" s="90">
        <v>12888</v>
      </c>
      <c r="Y13" s="91">
        <v>1137.74</v>
      </c>
      <c r="Z13" s="89">
        <v>0</v>
      </c>
      <c r="AA13" s="90">
        <v>1368.15</v>
      </c>
      <c r="AB13" s="91">
        <v>0</v>
      </c>
      <c r="AC13" s="89">
        <v>0</v>
      </c>
      <c r="AD13" s="90">
        <v>0</v>
      </c>
      <c r="AE13" s="91">
        <v>0</v>
      </c>
      <c r="AF13" s="89">
        <v>0</v>
      </c>
      <c r="AG13" s="90">
        <v>1445.27</v>
      </c>
      <c r="AH13" s="91">
        <v>0</v>
      </c>
      <c r="AI13" s="89">
        <v>0</v>
      </c>
      <c r="AJ13" s="90">
        <v>0</v>
      </c>
      <c r="AK13" s="91">
        <v>17297.86</v>
      </c>
      <c r="AL13" s="89">
        <v>0</v>
      </c>
      <c r="AM13" s="90">
        <v>17297.86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53221.12</v>
      </c>
      <c r="BW13" s="77">
        <f t="shared" si="1"/>
        <v>0</v>
      </c>
      <c r="BX13" s="79">
        <f t="shared" si="2"/>
        <v>53103.54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19516.559999999998</v>
      </c>
      <c r="BM16" s="89">
        <v>0</v>
      </c>
      <c r="BN16" s="90">
        <v>19249.72</v>
      </c>
      <c r="BO16" s="91"/>
      <c r="BP16" s="89"/>
      <c r="BQ16" s="90"/>
      <c r="BR16" s="97"/>
      <c r="BS16" s="89"/>
      <c r="BT16" s="101"/>
      <c r="BU16" s="76"/>
      <c r="BV16" s="85">
        <f t="shared" si="0"/>
        <v>19516.559999999998</v>
      </c>
      <c r="BW16" s="77">
        <f t="shared" si="1"/>
        <v>0</v>
      </c>
      <c r="BX16" s="79">
        <f t="shared" si="2"/>
        <v>19249.72</v>
      </c>
    </row>
    <row r="17" spans="2:76" ht="14.2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>
        <v>0</v>
      </c>
      <c r="AR18" s="89">
        <v>0</v>
      </c>
      <c r="AS18" s="101">
        <v>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11043.57</v>
      </c>
      <c r="E19" s="89">
        <v>0</v>
      </c>
      <c r="F19" s="90">
        <v>11095.57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11043.57</v>
      </c>
      <c r="BW19" s="77">
        <f t="shared" si="1"/>
        <v>0</v>
      </c>
      <c r="BX19" s="79">
        <f t="shared" si="2"/>
        <v>11095.57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283219.03</v>
      </c>
      <c r="E20" s="78">
        <f t="shared" si="3"/>
        <v>5500</v>
      </c>
      <c r="F20" s="79">
        <f t="shared" si="3"/>
        <v>258415.76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1424.68</v>
      </c>
      <c r="K20" s="78">
        <f t="shared" si="3"/>
        <v>0</v>
      </c>
      <c r="L20" s="77">
        <f t="shared" si="3"/>
        <v>379.61</v>
      </c>
      <c r="M20" s="98">
        <f t="shared" si="3"/>
        <v>90925.84000000001</v>
      </c>
      <c r="N20" s="78">
        <f t="shared" si="3"/>
        <v>0</v>
      </c>
      <c r="O20" s="77">
        <f t="shared" si="3"/>
        <v>101991.17000000001</v>
      </c>
      <c r="P20" s="98">
        <f t="shared" si="3"/>
        <v>3663.25</v>
      </c>
      <c r="Q20" s="78">
        <f t="shared" si="3"/>
        <v>0</v>
      </c>
      <c r="R20" s="77">
        <f t="shared" si="3"/>
        <v>3802.64</v>
      </c>
      <c r="S20" s="98">
        <f t="shared" si="3"/>
        <v>9496.619999999999</v>
      </c>
      <c r="T20" s="78">
        <f t="shared" si="3"/>
        <v>0</v>
      </c>
      <c r="U20" s="77">
        <f t="shared" si="3"/>
        <v>9881.36</v>
      </c>
      <c r="V20" s="98">
        <f t="shared" si="3"/>
        <v>15542.53</v>
      </c>
      <c r="W20" s="78">
        <f t="shared" si="3"/>
        <v>0</v>
      </c>
      <c r="X20" s="77">
        <f t="shared" si="3"/>
        <v>14542.53</v>
      </c>
      <c r="Y20" s="98">
        <f t="shared" si="3"/>
        <v>22535.59</v>
      </c>
      <c r="Z20" s="78">
        <f t="shared" si="3"/>
        <v>0</v>
      </c>
      <c r="AA20" s="77">
        <f t="shared" si="3"/>
        <v>19340.97</v>
      </c>
      <c r="AB20" s="98">
        <f t="shared" si="3"/>
        <v>89294.89</v>
      </c>
      <c r="AC20" s="78">
        <f t="shared" si="3"/>
        <v>0</v>
      </c>
      <c r="AD20" s="77">
        <f t="shared" si="3"/>
        <v>79127.6</v>
      </c>
      <c r="AE20" s="98">
        <f t="shared" si="3"/>
        <v>111467.18999999999</v>
      </c>
      <c r="AF20" s="78">
        <f t="shared" si="3"/>
        <v>0</v>
      </c>
      <c r="AG20" s="77">
        <f t="shared" si="3"/>
        <v>93615.36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17947.86</v>
      </c>
      <c r="AL20" s="78">
        <f t="shared" si="3"/>
        <v>0</v>
      </c>
      <c r="AM20" s="77">
        <f t="shared" si="3"/>
        <v>18038.54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19516.559999999998</v>
      </c>
      <c r="BM20" s="78">
        <f t="shared" si="3"/>
        <v>0</v>
      </c>
      <c r="BN20" s="77">
        <f t="shared" si="3"/>
        <v>19249.72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665034.0399999999</v>
      </c>
      <c r="BW20" s="77">
        <f>BW10+BW11+BW12+BW13+BW14+BW15+BW16+BW17+BW18+BW19</f>
        <v>5500</v>
      </c>
      <c r="BX20" s="95">
        <f>BX10+BX11+BX12+BX13+BX14+BX15+BX16+BX17+BX18+BX19</f>
        <v>618385.26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52420</v>
      </c>
      <c r="E24" s="89">
        <v>0</v>
      </c>
      <c r="F24" s="90">
        <v>19407.68</v>
      </c>
      <c r="G24" s="88"/>
      <c r="H24" s="89"/>
      <c r="I24" s="90"/>
      <c r="J24" s="97"/>
      <c r="K24" s="89"/>
      <c r="L24" s="101"/>
      <c r="M24" s="97">
        <v>0</v>
      </c>
      <c r="N24" s="89">
        <v>20600</v>
      </c>
      <c r="O24" s="101">
        <v>27162.559999999998</v>
      </c>
      <c r="P24" s="97">
        <v>2500</v>
      </c>
      <c r="Q24" s="89">
        <v>0</v>
      </c>
      <c r="R24" s="101">
        <v>2500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6153.07</v>
      </c>
      <c r="AE24" s="97">
        <v>249244.37</v>
      </c>
      <c r="AF24" s="89">
        <v>160000</v>
      </c>
      <c r="AG24" s="101">
        <v>233227.83000000002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304164.37</v>
      </c>
      <c r="BW24" s="77">
        <f t="shared" si="4"/>
        <v>180600</v>
      </c>
      <c r="BX24" s="79">
        <f t="shared" si="4"/>
        <v>288451.14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1844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1844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>
        <v>9990.63</v>
      </c>
      <c r="W27" s="89">
        <v>0</v>
      </c>
      <c r="X27" s="101">
        <v>0</v>
      </c>
      <c r="Y27" s="97">
        <v>0</v>
      </c>
      <c r="Z27" s="89">
        <v>0</v>
      </c>
      <c r="AA27" s="101">
        <v>7000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9990.63</v>
      </c>
      <c r="BW27" s="77">
        <f t="shared" si="4"/>
        <v>0</v>
      </c>
      <c r="BX27" s="79">
        <f t="shared" si="4"/>
        <v>7000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52420</v>
      </c>
      <c r="E28" s="78">
        <f t="shared" si="5"/>
        <v>0</v>
      </c>
      <c r="F28" s="79">
        <f t="shared" si="5"/>
        <v>19407.68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20600</v>
      </c>
      <c r="O28" s="77">
        <f t="shared" si="5"/>
        <v>27162.559999999998</v>
      </c>
      <c r="P28" s="98">
        <f t="shared" si="5"/>
        <v>2500</v>
      </c>
      <c r="Q28" s="78">
        <f t="shared" si="5"/>
        <v>0</v>
      </c>
      <c r="R28" s="77">
        <f t="shared" si="5"/>
        <v>2500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9990.63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7000</v>
      </c>
      <c r="AB28" s="98">
        <f t="shared" si="5"/>
        <v>0</v>
      </c>
      <c r="AC28" s="78">
        <f t="shared" si="5"/>
        <v>0</v>
      </c>
      <c r="AD28" s="77">
        <f t="shared" si="5"/>
        <v>6153.07</v>
      </c>
      <c r="AE28" s="98">
        <f t="shared" si="5"/>
        <v>249244.37</v>
      </c>
      <c r="AF28" s="78">
        <f t="shared" si="5"/>
        <v>160000</v>
      </c>
      <c r="AG28" s="77">
        <f t="shared" si="5"/>
        <v>233227.83000000002</v>
      </c>
      <c r="AH28" s="98">
        <f t="shared" si="5"/>
        <v>1844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315999</v>
      </c>
      <c r="BW28" s="77">
        <f>BW23+BW24+BW25+BW26+BW27</f>
        <v>180600</v>
      </c>
      <c r="BX28" s="95">
        <f>BX23+BX24+BX25+BX26+BX27</f>
        <v>295451.14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30003.280000000002</v>
      </c>
      <c r="BM40" s="89">
        <v>0</v>
      </c>
      <c r="BN40" s="101">
        <v>29957.06</v>
      </c>
      <c r="BO40" s="97"/>
      <c r="BP40" s="89"/>
      <c r="BQ40" s="101"/>
      <c r="BR40" s="97"/>
      <c r="BS40" s="89"/>
      <c r="BT40" s="101"/>
      <c r="BU40" s="76"/>
      <c r="BV40" s="85">
        <f t="shared" si="10"/>
        <v>30003.280000000002</v>
      </c>
      <c r="BW40" s="77">
        <f t="shared" si="10"/>
        <v>0</v>
      </c>
      <c r="BX40" s="79">
        <f t="shared" si="10"/>
        <v>29957.06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30003.280000000002</v>
      </c>
      <c r="BM42" s="78">
        <f t="shared" si="12"/>
        <v>0</v>
      </c>
      <c r="BN42" s="77">
        <f t="shared" si="12"/>
        <v>29957.06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30003.280000000002</v>
      </c>
      <c r="BW42" s="77">
        <f>BW38+BW39+BW40+BW41</f>
        <v>0</v>
      </c>
      <c r="BX42" s="95">
        <f>BX38+BX39+BX40+BX41</f>
        <v>29957.06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127688.23000000001</v>
      </c>
      <c r="BS49" s="89">
        <v>0</v>
      </c>
      <c r="BT49" s="101">
        <v>132500.04</v>
      </c>
      <c r="BU49" s="76"/>
      <c r="BV49" s="85">
        <f aca="true" t="shared" si="15" ref="BV49:BX50">D49+G49+J49+M49+P49+S49+V49+Y49+AB49+AE49+AH49+AK49+AN49+AQ49+AT49+AW49+AZ49+BC49+BF49+BI49+BL49+BO49+BR49</f>
        <v>127688.23000000001</v>
      </c>
      <c r="BW49" s="77">
        <f t="shared" si="15"/>
        <v>0</v>
      </c>
      <c r="BX49" s="79">
        <f t="shared" si="15"/>
        <v>132500.04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5537.76</v>
      </c>
      <c r="BS50" s="89">
        <v>0</v>
      </c>
      <c r="BT50" s="101">
        <v>6637.76</v>
      </c>
      <c r="BU50" s="76"/>
      <c r="BV50" s="85">
        <f t="shared" si="15"/>
        <v>5537.76</v>
      </c>
      <c r="BW50" s="77">
        <f t="shared" si="15"/>
        <v>0</v>
      </c>
      <c r="BX50" s="79">
        <f t="shared" si="15"/>
        <v>6637.76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133225.99000000002</v>
      </c>
      <c r="BS51" s="78">
        <f>BS49+BS50</f>
        <v>0</v>
      </c>
      <c r="BT51" s="77">
        <f>BT49+BT50</f>
        <v>139137.80000000002</v>
      </c>
      <c r="BU51" s="85"/>
      <c r="BV51" s="85">
        <f>BV49+BV50</f>
        <v>133225.99000000002</v>
      </c>
      <c r="BW51" s="77">
        <f>BW49+BW50</f>
        <v>0</v>
      </c>
      <c r="BX51" s="95">
        <f>BX49+BX50</f>
        <v>139137.80000000002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335639.03</v>
      </c>
      <c r="E53" s="86">
        <f t="shared" si="18"/>
        <v>5500</v>
      </c>
      <c r="F53" s="86">
        <f t="shared" si="18"/>
        <v>277823.44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1424.68</v>
      </c>
      <c r="K53" s="86">
        <f t="shared" si="18"/>
        <v>0</v>
      </c>
      <c r="L53" s="86">
        <f t="shared" si="18"/>
        <v>379.61</v>
      </c>
      <c r="M53" s="86">
        <f t="shared" si="18"/>
        <v>90925.84000000001</v>
      </c>
      <c r="N53" s="86">
        <f t="shared" si="18"/>
        <v>20600</v>
      </c>
      <c r="O53" s="86">
        <f t="shared" si="18"/>
        <v>129153.73000000001</v>
      </c>
      <c r="P53" s="86">
        <f t="shared" si="18"/>
        <v>6163.25</v>
      </c>
      <c r="Q53" s="86">
        <f t="shared" si="18"/>
        <v>0</v>
      </c>
      <c r="R53" s="86">
        <f t="shared" si="18"/>
        <v>6302.639999999999</v>
      </c>
      <c r="S53" s="86">
        <f t="shared" si="18"/>
        <v>9496.619999999999</v>
      </c>
      <c r="T53" s="86">
        <f t="shared" si="18"/>
        <v>0</v>
      </c>
      <c r="U53" s="86">
        <f t="shared" si="18"/>
        <v>9881.36</v>
      </c>
      <c r="V53" s="86">
        <f t="shared" si="18"/>
        <v>25533.16</v>
      </c>
      <c r="W53" s="86">
        <f t="shared" si="18"/>
        <v>0</v>
      </c>
      <c r="X53" s="86">
        <f t="shared" si="18"/>
        <v>14542.53</v>
      </c>
      <c r="Y53" s="86">
        <f t="shared" si="18"/>
        <v>22535.59</v>
      </c>
      <c r="Z53" s="86">
        <f t="shared" si="18"/>
        <v>0</v>
      </c>
      <c r="AA53" s="86">
        <f t="shared" si="18"/>
        <v>26340.97</v>
      </c>
      <c r="AB53" s="86">
        <f t="shared" si="18"/>
        <v>89294.89</v>
      </c>
      <c r="AC53" s="86">
        <f t="shared" si="18"/>
        <v>0</v>
      </c>
      <c r="AD53" s="86">
        <f t="shared" si="18"/>
        <v>85280.67000000001</v>
      </c>
      <c r="AE53" s="86">
        <f t="shared" si="18"/>
        <v>360711.56</v>
      </c>
      <c r="AF53" s="86">
        <f t="shared" si="18"/>
        <v>160000</v>
      </c>
      <c r="AG53" s="86">
        <f t="shared" si="18"/>
        <v>326843.19</v>
      </c>
      <c r="AH53" s="86">
        <f t="shared" si="18"/>
        <v>1844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17947.86</v>
      </c>
      <c r="AL53" s="86">
        <f t="shared" si="19"/>
        <v>0</v>
      </c>
      <c r="AM53" s="86">
        <f t="shared" si="19"/>
        <v>18038.54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49519.84</v>
      </c>
      <c r="BM53" s="86">
        <f t="shared" si="19"/>
        <v>0</v>
      </c>
      <c r="BN53" s="86">
        <f t="shared" si="19"/>
        <v>49206.78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133225.99000000002</v>
      </c>
      <c r="BS53" s="86">
        <f t="shared" si="19"/>
        <v>0</v>
      </c>
      <c r="BT53" s="86">
        <f t="shared" si="19"/>
        <v>139137.80000000002</v>
      </c>
      <c r="BU53" s="86">
        <f>BU8</f>
        <v>0</v>
      </c>
      <c r="BV53" s="102">
        <f>BV8+BV20+BV28+BV35+BV42+BV46+BV51</f>
        <v>1144262.31</v>
      </c>
      <c r="BW53" s="87">
        <f>BW20+BW28+BW35+BW42+BW46+BW51</f>
        <v>186100</v>
      </c>
      <c r="BX53" s="87">
        <f>BX20+BX28+BX35+BX42+BX46+BX51</f>
        <v>1082931.26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243940.32999999984</v>
      </c>
      <c r="BW54" s="93"/>
      <c r="BX54" s="94">
        <f>IF((Spese_Rendiconto_2023!BX53-Entrate_Rendiconto_2023!E58)&lt;0,Entrate_Rendiconto_2023!E58-Spese_Rendiconto_2023!BX53,0)</f>
        <v>754710.76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2024-05-07T10:27:13Z</dcterms:modified>
  <cp:category/>
  <cp:version/>
  <cp:contentType/>
  <cp:contentStatus/>
</cp:coreProperties>
</file>