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<sst xmlns="http://schemas.openxmlformats.org/spreadsheetml/2006/main" count="870" uniqueCount="149">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</sst>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80359.01000000001</v>
      </c>
      <c r="E7" s="40"/>
    </row>
    <row r="8" spans="2:5" ht="15" thickBot="1">
      <c r="B8" s="9"/>
      <c r="C8" s="6" t="s">
        <v>7</v>
      </c>
      <c r="D8" s="41"/>
      <c r="E8" s="42">
        <v>289351.88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333665.73</v>
      </c>
      <c r="E10" s="45">
        <v>341454.06999999995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>
        <v>155102.06000000003</v>
      </c>
      <c r="E14" s="45">
        <v>155102.06000000003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488767.79000000004</v>
      </c>
      <c r="E16" s="51">
        <f>E10+E11+E12+E13+E14+E15</f>
        <v>496556.13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55997.280000000006</v>
      </c>
      <c r="E18" s="45">
        <v>51975.97000000001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0</v>
      </c>
      <c r="E20" s="59">
        <v>0</v>
      </c>
    </row>
    <row r="21" spans="2:5" ht="14.25">
      <c r="B21" s="13">
        <v>20104</v>
      </c>
      <c r="C21" s="54" t="s">
        <v>10</v>
      </c>
      <c r="D21" s="39">
        <v>0</v>
      </c>
      <c r="E21" s="45">
        <v>0</v>
      </c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55997.280000000006</v>
      </c>
      <c r="E23" s="51">
        <f>E18+E19+E20+E21+E22</f>
        <v>51975.97000000001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51499.57000000001</v>
      </c>
      <c r="E25" s="45">
        <v>50248.99</v>
      </c>
    </row>
    <row r="26" spans="2:5" ht="14.25">
      <c r="B26" s="13">
        <v>30200</v>
      </c>
      <c r="C26" s="54" t="s">
        <v>28</v>
      </c>
      <c r="D26" s="39">
        <v>13051.76</v>
      </c>
      <c r="E26" s="45">
        <v>13051.76</v>
      </c>
    </row>
    <row r="27" spans="2:5" ht="14.25">
      <c r="B27" s="13">
        <v>30300</v>
      </c>
      <c r="C27" s="54" t="s">
        <v>29</v>
      </c>
      <c r="D27" s="39">
        <v>0.18</v>
      </c>
      <c r="E27" s="45">
        <v>0.1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50451.95999999999</v>
      </c>
      <c r="E29" s="50">
        <v>48176.03</v>
      </c>
    </row>
    <row r="30" spans="2:5" ht="15" thickBot="1">
      <c r="B30" s="16">
        <v>30000</v>
      </c>
      <c r="C30" s="15" t="s">
        <v>32</v>
      </c>
      <c r="D30" s="48">
        <f>D25+D26+D27+D28+D29</f>
        <v>115003.47</v>
      </c>
      <c r="E30" s="51">
        <f>E25+E26+E27+E28+E29</f>
        <v>111476.88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0</v>
      </c>
      <c r="E33" s="59">
        <v>0</v>
      </c>
    </row>
    <row r="34" spans="2:5" ht="14.25">
      <c r="B34" s="13">
        <v>40300</v>
      </c>
      <c r="C34" s="54" t="s">
        <v>37</v>
      </c>
      <c r="D34" s="61">
        <v>282400.81</v>
      </c>
      <c r="E34" s="45">
        <v>151539.19</v>
      </c>
    </row>
    <row r="35" spans="2:5" ht="14.25">
      <c r="B35" s="13">
        <v>40400</v>
      </c>
      <c r="C35" s="54" t="s">
        <v>38</v>
      </c>
      <c r="D35" s="39">
        <v>17385</v>
      </c>
      <c r="E35" s="45">
        <v>0</v>
      </c>
    </row>
    <row r="36" spans="2:5" ht="14.25">
      <c r="B36" s="13">
        <v>40500</v>
      </c>
      <c r="C36" s="54" t="s">
        <v>39</v>
      </c>
      <c r="D36" s="49">
        <v>162895.31999999998</v>
      </c>
      <c r="E36" s="50">
        <v>162895.31999999998</v>
      </c>
    </row>
    <row r="37" spans="2:5" ht="15" thickBot="1">
      <c r="B37" s="16">
        <v>40000</v>
      </c>
      <c r="C37" s="15" t="s">
        <v>40</v>
      </c>
      <c r="D37" s="48">
        <f>D32+D33+D34+D35+D36</f>
        <v>462681.13</v>
      </c>
      <c r="E37" s="51">
        <f>E32+E33+E34+E35+E36</f>
        <v>314434.51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110725.07000000004</v>
      </c>
      <c r="E54" s="45">
        <v>110725.07000000005</v>
      </c>
    </row>
    <row r="55" spans="2:5" ht="14.25">
      <c r="B55" s="13">
        <v>90200</v>
      </c>
      <c r="C55" s="54" t="s">
        <v>62</v>
      </c>
      <c r="D55" s="61">
        <v>3091.35</v>
      </c>
      <c r="E55" s="62">
        <v>3527.89</v>
      </c>
    </row>
    <row r="56" spans="2:5" ht="15" thickBot="1">
      <c r="B56" s="16">
        <v>90000</v>
      </c>
      <c r="C56" s="15" t="s">
        <v>63</v>
      </c>
      <c r="D56" s="48">
        <f>D54+D55</f>
        <v>113816.42000000004</v>
      </c>
      <c r="E56" s="51">
        <f>E54+E55</f>
        <v>114252.96000000005</v>
      </c>
    </row>
    <row r="57" spans="2:5" ht="15" thickBot="1" thickTop="1">
      <c r="B57" s="109" t="s">
        <v>64</v>
      </c>
      <c r="C57" s="110"/>
      <c r="D57" s="52">
        <f>D16+D23+D30+D37+D43+D49+D52+D56</f>
        <v>1236266.0899999999</v>
      </c>
      <c r="E57" s="55">
        <f>E16+E23+E30+E37+E43+E49+E52+E56</f>
        <v>1088696.45</v>
      </c>
    </row>
    <row r="58" spans="2:5" ht="15" thickBot="1" thickTop="1">
      <c r="B58" s="109" t="s">
        <v>65</v>
      </c>
      <c r="C58" s="110"/>
      <c r="D58" s="52">
        <f>D57+D5+D6+D7+D8</f>
        <v>1316625.0999999999</v>
      </c>
      <c r="E58" s="55">
        <f>E57+E5+E6+E7+E8</f>
        <v>1378048.33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96464.94</v>
      </c>
      <c r="E10" s="89">
        <v>4000</v>
      </c>
      <c r="F10" s="90">
        <v>95400.05</v>
      </c>
      <c r="G10" s="88"/>
      <c r="H10" s="89"/>
      <c r="I10" s="90"/>
      <c r="J10" s="97">
        <v>405.68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29393.34</v>
      </c>
      <c r="AF10" s="89">
        <v>0</v>
      </c>
      <c r="AG10" s="90">
        <v>29393.34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126263.95999999999</v>
      </c>
      <c r="BW10" s="77">
        <f aca="true" t="shared" si="1" ref="BW10:BW19">E10+H10+K10+N10+Q10+T10+W10+Z10+AC10+AF10+AI10+AL10+AO10+AR10+AU10+AX10+BA10+BD10+BG10+BJ10+BM10+BP10+BS10</f>
        <v>4000</v>
      </c>
      <c r="BX10" s="79">
        <f aca="true" t="shared" si="2" ref="BX10:BX19">F10+I10+L10+O10+R10+U10+X10+AA10+AD10+AG10+AJ10+AM10+AP10+AS10+AV10+AY10+BB10+BE10+BH10+BK10+BN10+BQ10+BT10</f>
        <v>124793.39</v>
      </c>
    </row>
    <row r="11" spans="2:76" ht="14.25">
      <c r="B11" s="13">
        <v>102</v>
      </c>
      <c r="C11" s="25" t="s">
        <v>92</v>
      </c>
      <c r="D11" s="88">
        <v>8855.54</v>
      </c>
      <c r="E11" s="89">
        <v>0</v>
      </c>
      <c r="F11" s="90">
        <v>7273.11</v>
      </c>
      <c r="G11" s="88"/>
      <c r="H11" s="89"/>
      <c r="I11" s="90"/>
      <c r="J11" s="97">
        <v>270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>
        <v>87.03</v>
      </c>
      <c r="W11" s="89">
        <v>0</v>
      </c>
      <c r="X11" s="90">
        <v>87.03</v>
      </c>
      <c r="Y11" s="91"/>
      <c r="Z11" s="89"/>
      <c r="AA11" s="90"/>
      <c r="AB11" s="91"/>
      <c r="AC11" s="89"/>
      <c r="AD11" s="90"/>
      <c r="AE11" s="91">
        <v>2050.8</v>
      </c>
      <c r="AF11" s="89">
        <v>0</v>
      </c>
      <c r="AG11" s="90">
        <v>2050.7999999999997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11263.370000000003</v>
      </c>
      <c r="BW11" s="77">
        <f t="shared" si="1"/>
        <v>0</v>
      </c>
      <c r="BX11" s="79">
        <f t="shared" si="2"/>
        <v>9410.939999999999</v>
      </c>
    </row>
    <row r="12" spans="2:76" ht="14.25">
      <c r="B12" s="13">
        <v>103</v>
      </c>
      <c r="C12" s="25" t="s">
        <v>93</v>
      </c>
      <c r="D12" s="88">
        <v>123060.16000000002</v>
      </c>
      <c r="E12" s="89">
        <v>0</v>
      </c>
      <c r="F12" s="90">
        <v>96848.43999999999</v>
      </c>
      <c r="G12" s="88"/>
      <c r="H12" s="89"/>
      <c r="I12" s="90"/>
      <c r="J12" s="97"/>
      <c r="K12" s="89"/>
      <c r="L12" s="101"/>
      <c r="M12" s="91">
        <v>85689.48</v>
      </c>
      <c r="N12" s="89">
        <v>0</v>
      </c>
      <c r="O12" s="90">
        <v>77918.82999999999</v>
      </c>
      <c r="P12" s="91">
        <v>1972.32</v>
      </c>
      <c r="Q12" s="89">
        <v>0</v>
      </c>
      <c r="R12" s="90">
        <v>1972.32</v>
      </c>
      <c r="S12" s="91">
        <v>2500</v>
      </c>
      <c r="T12" s="89">
        <v>0</v>
      </c>
      <c r="U12" s="90">
        <v>1028.4</v>
      </c>
      <c r="V12" s="91">
        <v>10119.28</v>
      </c>
      <c r="W12" s="89">
        <v>0</v>
      </c>
      <c r="X12" s="90">
        <v>8789.28</v>
      </c>
      <c r="Y12" s="91">
        <v>1290.5</v>
      </c>
      <c r="Z12" s="89">
        <v>0</v>
      </c>
      <c r="AA12" s="90">
        <v>1178.63</v>
      </c>
      <c r="AB12" s="91">
        <v>87865.75</v>
      </c>
      <c r="AC12" s="89">
        <v>0</v>
      </c>
      <c r="AD12" s="90">
        <v>83682.28000000001</v>
      </c>
      <c r="AE12" s="91">
        <v>77559.74</v>
      </c>
      <c r="AF12" s="89">
        <v>0</v>
      </c>
      <c r="AG12" s="90">
        <v>72380.42</v>
      </c>
      <c r="AH12" s="91">
        <v>0</v>
      </c>
      <c r="AI12" s="89">
        <v>0</v>
      </c>
      <c r="AJ12" s="90">
        <v>0</v>
      </c>
      <c r="AK12" s="91">
        <v>7728.25</v>
      </c>
      <c r="AL12" s="89">
        <v>0</v>
      </c>
      <c r="AM12" s="90">
        <v>3526.37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397785.48</v>
      </c>
      <c r="BW12" s="77">
        <f t="shared" si="1"/>
        <v>0</v>
      </c>
      <c r="BX12" s="79">
        <f t="shared" si="2"/>
        <v>347324.97</v>
      </c>
    </row>
    <row r="13" spans="2:76" ht="14.25">
      <c r="B13" s="13">
        <v>104</v>
      </c>
      <c r="C13" s="25" t="s">
        <v>19</v>
      </c>
      <c r="D13" s="88">
        <v>12491.54</v>
      </c>
      <c r="E13" s="89">
        <v>0</v>
      </c>
      <c r="F13" s="90">
        <v>9252.77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2000</v>
      </c>
      <c r="N13" s="89">
        <v>0</v>
      </c>
      <c r="O13" s="90">
        <v>2000</v>
      </c>
      <c r="P13" s="91">
        <v>200</v>
      </c>
      <c r="Q13" s="89">
        <v>0</v>
      </c>
      <c r="R13" s="90">
        <v>200</v>
      </c>
      <c r="S13" s="91">
        <v>5750</v>
      </c>
      <c r="T13" s="89">
        <v>0</v>
      </c>
      <c r="U13" s="90">
        <v>6450</v>
      </c>
      <c r="V13" s="91">
        <v>7203.87</v>
      </c>
      <c r="W13" s="89">
        <v>0</v>
      </c>
      <c r="X13" s="90">
        <v>7203.87</v>
      </c>
      <c r="Y13" s="91">
        <v>1000</v>
      </c>
      <c r="Z13" s="89">
        <v>0</v>
      </c>
      <c r="AA13" s="90">
        <v>533.02</v>
      </c>
      <c r="AB13" s="91">
        <v>0</v>
      </c>
      <c r="AC13" s="89">
        <v>0</v>
      </c>
      <c r="AD13" s="90">
        <v>0</v>
      </c>
      <c r="AE13" s="91">
        <v>0</v>
      </c>
      <c r="AF13" s="89">
        <v>0</v>
      </c>
      <c r="AG13" s="90">
        <v>0</v>
      </c>
      <c r="AH13" s="91">
        <v>0</v>
      </c>
      <c r="AI13" s="89">
        <v>0</v>
      </c>
      <c r="AJ13" s="90">
        <v>0</v>
      </c>
      <c r="AK13" s="91">
        <v>16045.050000000001</v>
      </c>
      <c r="AL13" s="89">
        <v>0</v>
      </c>
      <c r="AM13" s="90">
        <v>16045.050000000001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44690.46</v>
      </c>
      <c r="BW13" s="77">
        <f t="shared" si="1"/>
        <v>0</v>
      </c>
      <c r="BX13" s="79">
        <f t="shared" si="2"/>
        <v>41684.71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22185.270000000004</v>
      </c>
      <c r="BM16" s="89">
        <v>0</v>
      </c>
      <c r="BN16" s="90">
        <v>20811.97</v>
      </c>
      <c r="BO16" s="91"/>
      <c r="BP16" s="89"/>
      <c r="BQ16" s="90"/>
      <c r="BR16" s="97"/>
      <c r="BS16" s="89"/>
      <c r="BT16" s="101"/>
      <c r="BU16" s="76"/>
      <c r="BV16" s="85">
        <f t="shared" si="0"/>
        <v>22185.270000000004</v>
      </c>
      <c r="BW16" s="77">
        <f t="shared" si="1"/>
        <v>0</v>
      </c>
      <c r="BX16" s="79">
        <f t="shared" si="2"/>
        <v>20811.97</v>
      </c>
    </row>
    <row r="17" spans="2:76" ht="14.2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4000</v>
      </c>
      <c r="AL18" s="89">
        <v>0</v>
      </c>
      <c r="AM18" s="101">
        <v>4000</v>
      </c>
      <c r="AN18" s="97"/>
      <c r="AO18" s="89"/>
      <c r="AP18" s="101"/>
      <c r="AQ18" s="97">
        <v>8000</v>
      </c>
      <c r="AR18" s="89">
        <v>0</v>
      </c>
      <c r="AS18" s="101">
        <v>8000</v>
      </c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12000</v>
      </c>
      <c r="BW18" s="77">
        <f t="shared" si="1"/>
        <v>0</v>
      </c>
      <c r="BX18" s="79">
        <f t="shared" si="2"/>
        <v>12000</v>
      </c>
    </row>
    <row r="19" spans="2:76" ht="14.25">
      <c r="B19" s="13">
        <v>110</v>
      </c>
      <c r="C19" s="25" t="s">
        <v>98</v>
      </c>
      <c r="D19" s="88">
        <v>13035.74</v>
      </c>
      <c r="E19" s="89">
        <v>0</v>
      </c>
      <c r="F19" s="90">
        <v>11727.74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13035.74</v>
      </c>
      <c r="BW19" s="77">
        <f t="shared" si="1"/>
        <v>0</v>
      </c>
      <c r="BX19" s="79">
        <f t="shared" si="2"/>
        <v>11727.74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253907.92</v>
      </c>
      <c r="E20" s="78">
        <f t="shared" si="3"/>
        <v>4000</v>
      </c>
      <c r="F20" s="79">
        <f t="shared" si="3"/>
        <v>220502.10999999996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675.6800000000001</v>
      </c>
      <c r="K20" s="78">
        <f t="shared" si="3"/>
        <v>0</v>
      </c>
      <c r="L20" s="77">
        <f t="shared" si="3"/>
        <v>0</v>
      </c>
      <c r="M20" s="98">
        <f t="shared" si="3"/>
        <v>87689.48</v>
      </c>
      <c r="N20" s="78">
        <f t="shared" si="3"/>
        <v>0</v>
      </c>
      <c r="O20" s="77">
        <f t="shared" si="3"/>
        <v>79918.82999999999</v>
      </c>
      <c r="P20" s="98">
        <f t="shared" si="3"/>
        <v>2172.3199999999997</v>
      </c>
      <c r="Q20" s="78">
        <f t="shared" si="3"/>
        <v>0</v>
      </c>
      <c r="R20" s="77">
        <f t="shared" si="3"/>
        <v>2172.3199999999997</v>
      </c>
      <c r="S20" s="98">
        <f t="shared" si="3"/>
        <v>8250</v>
      </c>
      <c r="T20" s="78">
        <f t="shared" si="3"/>
        <v>0</v>
      </c>
      <c r="U20" s="77">
        <f t="shared" si="3"/>
        <v>7478.4</v>
      </c>
      <c r="V20" s="98">
        <f t="shared" si="3"/>
        <v>17410.18</v>
      </c>
      <c r="W20" s="78">
        <f t="shared" si="3"/>
        <v>0</v>
      </c>
      <c r="X20" s="77">
        <f t="shared" si="3"/>
        <v>16080.18</v>
      </c>
      <c r="Y20" s="98">
        <f t="shared" si="3"/>
        <v>2290.5</v>
      </c>
      <c r="Z20" s="78">
        <f t="shared" si="3"/>
        <v>0</v>
      </c>
      <c r="AA20" s="77">
        <f t="shared" si="3"/>
        <v>1711.65</v>
      </c>
      <c r="AB20" s="98">
        <f t="shared" si="3"/>
        <v>87865.75</v>
      </c>
      <c r="AC20" s="78">
        <f t="shared" si="3"/>
        <v>0</v>
      </c>
      <c r="AD20" s="77">
        <f t="shared" si="3"/>
        <v>83682.28000000001</v>
      </c>
      <c r="AE20" s="98">
        <f t="shared" si="3"/>
        <v>109003.88</v>
      </c>
      <c r="AF20" s="78">
        <f t="shared" si="3"/>
        <v>0</v>
      </c>
      <c r="AG20" s="77">
        <f t="shared" si="3"/>
        <v>103824.56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27773.300000000003</v>
      </c>
      <c r="AL20" s="78">
        <f t="shared" si="3"/>
        <v>0</v>
      </c>
      <c r="AM20" s="77">
        <f t="shared" si="3"/>
        <v>23571.420000000002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8000</v>
      </c>
      <c r="AR20" s="78">
        <f t="shared" si="3"/>
        <v>0</v>
      </c>
      <c r="AS20" s="77">
        <f t="shared" si="3"/>
        <v>8000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22185.270000000004</v>
      </c>
      <c r="BM20" s="78">
        <f t="shared" si="3"/>
        <v>0</v>
      </c>
      <c r="BN20" s="77">
        <f t="shared" si="3"/>
        <v>20811.97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627224.2799999999</v>
      </c>
      <c r="BW20" s="77">
        <f>BW10+BW11+BW12+BW13+BW14+BW15+BW16+BW17+BW18+BW19</f>
        <v>4000</v>
      </c>
      <c r="BX20" s="95">
        <f>BX10+BX11+BX12+BX13+BX14+BX15+BX16+BX17+BX18+BX19</f>
        <v>567753.72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5751.04</v>
      </c>
      <c r="E24" s="89">
        <v>0</v>
      </c>
      <c r="F24" s="90">
        <v>5211.84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47510.57000000001</v>
      </c>
      <c r="P24" s="97">
        <v>6925</v>
      </c>
      <c r="Q24" s="89">
        <v>0</v>
      </c>
      <c r="R24" s="101">
        <v>4625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50000</v>
      </c>
      <c r="AC24" s="89">
        <v>0</v>
      </c>
      <c r="AD24" s="101">
        <v>0</v>
      </c>
      <c r="AE24" s="97">
        <v>244504.06999999998</v>
      </c>
      <c r="AF24" s="89">
        <v>0</v>
      </c>
      <c r="AG24" s="101">
        <v>51077.49999999999</v>
      </c>
      <c r="AH24" s="97"/>
      <c r="AI24" s="89"/>
      <c r="AJ24" s="101"/>
      <c r="AK24" s="97">
        <v>0</v>
      </c>
      <c r="AL24" s="89">
        <v>0</v>
      </c>
      <c r="AM24" s="101">
        <v>9529.2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307180.11</v>
      </c>
      <c r="BW24" s="77">
        <f t="shared" si="4"/>
        <v>0</v>
      </c>
      <c r="BX24" s="79">
        <f t="shared" si="4"/>
        <v>117954.11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>
        <v>1844</v>
      </c>
      <c r="AI25" s="89">
        <v>0</v>
      </c>
      <c r="AJ25" s="101">
        <v>0</v>
      </c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1844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>
        <v>42727.56</v>
      </c>
      <c r="E27" s="89">
        <v>0</v>
      </c>
      <c r="F27" s="90">
        <v>54884.990000000005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11421.8</v>
      </c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>
        <v>2000</v>
      </c>
      <c r="Z27" s="89">
        <v>0</v>
      </c>
      <c r="AA27" s="101">
        <v>0</v>
      </c>
      <c r="AB27" s="97"/>
      <c r="AC27" s="89"/>
      <c r="AD27" s="101"/>
      <c r="AE27" s="97">
        <v>119400.81000000001</v>
      </c>
      <c r="AF27" s="89">
        <v>0</v>
      </c>
      <c r="AG27" s="101">
        <v>115371.19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164128.37</v>
      </c>
      <c r="BW27" s="77">
        <f t="shared" si="4"/>
        <v>0</v>
      </c>
      <c r="BX27" s="79">
        <f t="shared" si="4"/>
        <v>181677.98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48478.6</v>
      </c>
      <c r="E28" s="78">
        <f t="shared" si="5"/>
        <v>0</v>
      </c>
      <c r="F28" s="79">
        <f t="shared" si="5"/>
        <v>60096.83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58932.37000000001</v>
      </c>
      <c r="P28" s="98">
        <f t="shared" si="5"/>
        <v>6925</v>
      </c>
      <c r="Q28" s="78">
        <f t="shared" si="5"/>
        <v>0</v>
      </c>
      <c r="R28" s="77">
        <f t="shared" si="5"/>
        <v>4625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2000</v>
      </c>
      <c r="Z28" s="78">
        <f t="shared" si="5"/>
        <v>0</v>
      </c>
      <c r="AA28" s="77">
        <f t="shared" si="5"/>
        <v>0</v>
      </c>
      <c r="AB28" s="98">
        <f t="shared" si="5"/>
        <v>50000</v>
      </c>
      <c r="AC28" s="78">
        <f t="shared" si="5"/>
        <v>0</v>
      </c>
      <c r="AD28" s="77">
        <f t="shared" si="5"/>
        <v>0</v>
      </c>
      <c r="AE28" s="98">
        <f t="shared" si="5"/>
        <v>363904.88</v>
      </c>
      <c r="AF28" s="78">
        <f t="shared" si="5"/>
        <v>0</v>
      </c>
      <c r="AG28" s="77">
        <f t="shared" si="5"/>
        <v>166448.69</v>
      </c>
      <c r="AH28" s="98">
        <f t="shared" si="5"/>
        <v>1844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9529.2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473152.48</v>
      </c>
      <c r="BW28" s="77">
        <f>BW23+BW24+BW25+BW26+BW27</f>
        <v>0</v>
      </c>
      <c r="BX28" s="95">
        <f>BX23+BX24+BX25+BX26+BX27</f>
        <v>299632.09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27020.510000000002</v>
      </c>
      <c r="BM40" s="89">
        <v>0</v>
      </c>
      <c r="BN40" s="101">
        <v>23771.29</v>
      </c>
      <c r="BO40" s="97"/>
      <c r="BP40" s="89"/>
      <c r="BQ40" s="101"/>
      <c r="BR40" s="97"/>
      <c r="BS40" s="89"/>
      <c r="BT40" s="101"/>
      <c r="BU40" s="76"/>
      <c r="BV40" s="85">
        <f t="shared" si="10"/>
        <v>27020.510000000002</v>
      </c>
      <c r="BW40" s="77">
        <f t="shared" si="10"/>
        <v>0</v>
      </c>
      <c r="BX40" s="79">
        <f t="shared" si="10"/>
        <v>23771.29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27020.510000000002</v>
      </c>
      <c r="BM42" s="78">
        <f t="shared" si="12"/>
        <v>0</v>
      </c>
      <c r="BN42" s="77">
        <f t="shared" si="12"/>
        <v>23771.29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27020.510000000002</v>
      </c>
      <c r="BW42" s="77">
        <f>BW38+BW39+BW40+BW41</f>
        <v>0</v>
      </c>
      <c r="BX42" s="95">
        <f>BX38+BX39+BX40+BX41</f>
        <v>23771.29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111816.42000000001</v>
      </c>
      <c r="BS49" s="89">
        <v>0</v>
      </c>
      <c r="BT49" s="101">
        <v>107313.28999999998</v>
      </c>
      <c r="BU49" s="76"/>
      <c r="BV49" s="85">
        <f aca="true" t="shared" si="15" ref="BV49:BX50">D49+G49+J49+M49+P49+S49+V49+Y49+AB49+AE49+AH49+AK49+AN49+AQ49+AT49+AW49+AZ49+BC49+BF49+BI49+BL49+BO49+BR49</f>
        <v>111816.42000000001</v>
      </c>
      <c r="BW49" s="77">
        <f t="shared" si="15"/>
        <v>0</v>
      </c>
      <c r="BX49" s="79">
        <f t="shared" si="15"/>
        <v>107313.28999999998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</v>
      </c>
      <c r="BS50" s="89">
        <v>0</v>
      </c>
      <c r="BT50" s="101">
        <v>0</v>
      </c>
      <c r="BU50" s="76"/>
      <c r="BV50" s="85">
        <f t="shared" si="15"/>
        <v>2000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113816.42000000001</v>
      </c>
      <c r="BS51" s="78">
        <f>BS49+BS50</f>
        <v>0</v>
      </c>
      <c r="BT51" s="77">
        <f>BT49+BT50</f>
        <v>107313.28999999998</v>
      </c>
      <c r="BU51" s="85"/>
      <c r="BV51" s="85">
        <f>BV49+BV50</f>
        <v>113816.42000000001</v>
      </c>
      <c r="BW51" s="77">
        <f>BW49+BW50</f>
        <v>0</v>
      </c>
      <c r="BX51" s="95">
        <f>BX49+BX50</f>
        <v>107313.28999999998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302386.52</v>
      </c>
      <c r="E53" s="86">
        <f t="shared" si="18"/>
        <v>4000</v>
      </c>
      <c r="F53" s="86">
        <f t="shared" si="18"/>
        <v>280598.93999999994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675.6800000000001</v>
      </c>
      <c r="K53" s="86">
        <f t="shared" si="18"/>
        <v>0</v>
      </c>
      <c r="L53" s="86">
        <f t="shared" si="18"/>
        <v>0</v>
      </c>
      <c r="M53" s="86">
        <f t="shared" si="18"/>
        <v>87689.48</v>
      </c>
      <c r="N53" s="86">
        <f t="shared" si="18"/>
        <v>0</v>
      </c>
      <c r="O53" s="86">
        <f t="shared" si="18"/>
        <v>138851.2</v>
      </c>
      <c r="P53" s="86">
        <f t="shared" si="18"/>
        <v>9097.32</v>
      </c>
      <c r="Q53" s="86">
        <f t="shared" si="18"/>
        <v>0</v>
      </c>
      <c r="R53" s="86">
        <f t="shared" si="18"/>
        <v>6797.32</v>
      </c>
      <c r="S53" s="86">
        <f t="shared" si="18"/>
        <v>8250</v>
      </c>
      <c r="T53" s="86">
        <f t="shared" si="18"/>
        <v>0</v>
      </c>
      <c r="U53" s="86">
        <f t="shared" si="18"/>
        <v>7478.4</v>
      </c>
      <c r="V53" s="86">
        <f t="shared" si="18"/>
        <v>17410.18</v>
      </c>
      <c r="W53" s="86">
        <f t="shared" si="18"/>
        <v>0</v>
      </c>
      <c r="X53" s="86">
        <f t="shared" si="18"/>
        <v>16080.18</v>
      </c>
      <c r="Y53" s="86">
        <f t="shared" si="18"/>
        <v>4290.5</v>
      </c>
      <c r="Z53" s="86">
        <f t="shared" si="18"/>
        <v>0</v>
      </c>
      <c r="AA53" s="86">
        <f t="shared" si="18"/>
        <v>1711.65</v>
      </c>
      <c r="AB53" s="86">
        <f t="shared" si="18"/>
        <v>137865.75</v>
      </c>
      <c r="AC53" s="86">
        <f t="shared" si="18"/>
        <v>0</v>
      </c>
      <c r="AD53" s="86">
        <f t="shared" si="18"/>
        <v>83682.28000000001</v>
      </c>
      <c r="AE53" s="86">
        <f t="shared" si="18"/>
        <v>472908.76</v>
      </c>
      <c r="AF53" s="86">
        <f t="shared" si="18"/>
        <v>0</v>
      </c>
      <c r="AG53" s="86">
        <f t="shared" si="18"/>
        <v>270273.25</v>
      </c>
      <c r="AH53" s="86">
        <f t="shared" si="18"/>
        <v>1844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27773.300000000003</v>
      </c>
      <c r="AL53" s="86">
        <f t="shared" si="19"/>
        <v>0</v>
      </c>
      <c r="AM53" s="86">
        <f t="shared" si="19"/>
        <v>33100.62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8000</v>
      </c>
      <c r="AR53" s="86">
        <f t="shared" si="19"/>
        <v>0</v>
      </c>
      <c r="AS53" s="86">
        <f t="shared" si="19"/>
        <v>8000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49205.780000000006</v>
      </c>
      <c r="BM53" s="86">
        <f t="shared" si="19"/>
        <v>0</v>
      </c>
      <c r="BN53" s="86">
        <f t="shared" si="19"/>
        <v>44583.26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113816.42000000001</v>
      </c>
      <c r="BS53" s="86">
        <f t="shared" si="19"/>
        <v>0</v>
      </c>
      <c r="BT53" s="86">
        <f t="shared" si="19"/>
        <v>107313.28999999998</v>
      </c>
      <c r="BU53" s="86">
        <f>BU8</f>
        <v>0</v>
      </c>
      <c r="BV53" s="102">
        <f>BV8+BV20+BV28+BV35+BV42+BV46+BV51</f>
        <v>1241213.6899999997</v>
      </c>
      <c r="BW53" s="87">
        <f>BW20+BW28+BW35+BW42+BW46+BW51</f>
        <v>4000</v>
      </c>
      <c r="BX53" s="87">
        <f>BX20+BX28+BX35+BX42+BX46+BX51</f>
        <v>998470.3900000001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71411.41000000015</v>
      </c>
      <c r="BW54" s="93"/>
      <c r="BX54" s="94">
        <f>IF((Spese_Rendiconto_2021!BX53-Entrate_Rendiconto_2021!E58)&lt;0,Entrate_Rendiconto_2021!E58-Spese_Rendiconto_2021!BX53,0)</f>
        <v>379577.93999999994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2022-04-28T08:22:46Z</dcterms:modified>
  <cp:category/>
  <cp:version/>
  <cp:contentType/>
  <cp:contentStatus/>
</cp:coreProperties>
</file>