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<sst xmlns="http://schemas.openxmlformats.org/spreadsheetml/2006/main" count="870" uniqueCount="149">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</sst>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81995.37</v>
      </c>
      <c r="E6" s="40"/>
    </row>
    <row r="7" spans="2:5" ht="14.25">
      <c r="B7" s="8"/>
      <c r="C7" s="5" t="s">
        <v>6</v>
      </c>
      <c r="D7" s="39">
        <v>40800</v>
      </c>
      <c r="E7" s="40"/>
    </row>
    <row r="8" spans="2:5" ht="15" thickBot="1">
      <c r="B8" s="9"/>
      <c r="C8" s="6" t="s">
        <v>7</v>
      </c>
      <c r="D8" s="41"/>
      <c r="E8" s="42">
        <v>253136.98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345055.41000000003</v>
      </c>
      <c r="E10" s="45">
        <v>336848.54999999993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171229.5</v>
      </c>
      <c r="E14" s="45">
        <v>171229.50000000003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516284.91000000003</v>
      </c>
      <c r="E16" s="51">
        <f>E10+E11+E12+E13+E14+E15</f>
        <v>508078.04999999993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71878.83</v>
      </c>
      <c r="E18" s="45">
        <v>72504.45999999999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>
        <v>0</v>
      </c>
    </row>
    <row r="21" spans="2:5" ht="14.25">
      <c r="B21" s="13">
        <v>20104</v>
      </c>
      <c r="C21" s="54" t="s">
        <v>10</v>
      </c>
      <c r="D21" s="39">
        <v>10000</v>
      </c>
      <c r="E21" s="45">
        <v>10000</v>
      </c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81878.83</v>
      </c>
      <c r="E23" s="51">
        <f>E18+E19+E20+E21+E22</f>
        <v>82504.45999999999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45623.51</v>
      </c>
      <c r="E25" s="45">
        <v>45698.72</v>
      </c>
    </row>
    <row r="26" spans="2:5" ht="14.25">
      <c r="B26" s="13">
        <v>30200</v>
      </c>
      <c r="C26" s="54" t="s">
        <v>28</v>
      </c>
      <c r="D26" s="39">
        <v>516.45</v>
      </c>
      <c r="E26" s="45">
        <v>516.45</v>
      </c>
    </row>
    <row r="27" spans="2:5" ht="14.25">
      <c r="B27" s="13">
        <v>30300</v>
      </c>
      <c r="C27" s="54" t="s">
        <v>29</v>
      </c>
      <c r="D27" s="39">
        <v>0.1</v>
      </c>
      <c r="E27" s="45">
        <v>0.14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28107.850000000002</v>
      </c>
      <c r="E29" s="50">
        <v>26838.52</v>
      </c>
    </row>
    <row r="30" spans="2:5" ht="15" thickBot="1">
      <c r="B30" s="16">
        <v>30000</v>
      </c>
      <c r="C30" s="15" t="s">
        <v>32</v>
      </c>
      <c r="D30" s="48">
        <f>D25+D26+D27+D28+D29</f>
        <v>74247.91</v>
      </c>
      <c r="E30" s="51">
        <f>E25+E26+E27+E28+E29</f>
        <v>73053.83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0</v>
      </c>
    </row>
    <row r="34" spans="2:5" ht="14.25">
      <c r="B34" s="13">
        <v>40300</v>
      </c>
      <c r="C34" s="54" t="s">
        <v>37</v>
      </c>
      <c r="D34" s="61">
        <v>258827.09000000003</v>
      </c>
      <c r="E34" s="45">
        <v>162000</v>
      </c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>
        <v>77995.51000000001</v>
      </c>
      <c r="E36" s="50">
        <v>77995.51000000001</v>
      </c>
    </row>
    <row r="37" spans="2:5" ht="15" thickBot="1">
      <c r="B37" s="16">
        <v>40000</v>
      </c>
      <c r="C37" s="15" t="s">
        <v>40</v>
      </c>
      <c r="D37" s="48">
        <f>D32+D33+D34+D35+D36</f>
        <v>336822.60000000003</v>
      </c>
      <c r="E37" s="51">
        <f>E32+E33+E34+E35+E36</f>
        <v>239995.51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114693.12</v>
      </c>
      <c r="E54" s="45">
        <v>114299.53</v>
      </c>
    </row>
    <row r="55" spans="2:5" ht="14.25">
      <c r="B55" s="13">
        <v>90200</v>
      </c>
      <c r="C55" s="54" t="s">
        <v>62</v>
      </c>
      <c r="D55" s="61">
        <v>4658.59</v>
      </c>
      <c r="E55" s="62">
        <v>4320.71</v>
      </c>
    </row>
    <row r="56" spans="2:5" ht="15" thickBot="1">
      <c r="B56" s="16">
        <v>90000</v>
      </c>
      <c r="C56" s="15" t="s">
        <v>63</v>
      </c>
      <c r="D56" s="48">
        <f>D54+D55</f>
        <v>119351.70999999999</v>
      </c>
      <c r="E56" s="51">
        <f>E54+E55</f>
        <v>118620.24</v>
      </c>
    </row>
    <row r="57" spans="2:5" ht="15" thickBot="1" thickTop="1">
      <c r="B57" s="109" t="s">
        <v>64</v>
      </c>
      <c r="C57" s="110"/>
      <c r="D57" s="52">
        <f>D16+D23+D30+D37+D43+D49+D52+D56</f>
        <v>1128585.96</v>
      </c>
      <c r="E57" s="55">
        <f>E16+E23+E30+E37+E43+E49+E52+E56</f>
        <v>1022252.0899999999</v>
      </c>
    </row>
    <row r="58" spans="2:5" ht="15" thickBot="1" thickTop="1">
      <c r="B58" s="109" t="s">
        <v>65</v>
      </c>
      <c r="C58" s="110"/>
      <c r="D58" s="52">
        <f>D57+D5+D6+D7+D8</f>
        <v>1251381.33</v>
      </c>
      <c r="E58" s="55">
        <f>E57+E5+E6+E7+E8</f>
        <v>1275389.0699999998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114860.7</v>
      </c>
      <c r="E10" s="89">
        <v>0</v>
      </c>
      <c r="F10" s="90">
        <v>110568.12999999999</v>
      </c>
      <c r="G10" s="88"/>
      <c r="H10" s="89"/>
      <c r="I10" s="90"/>
      <c r="J10" s="97">
        <v>979.45</v>
      </c>
      <c r="K10" s="89">
        <v>0</v>
      </c>
      <c r="L10" s="101">
        <v>1193.53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29016.02</v>
      </c>
      <c r="AF10" s="89">
        <v>0</v>
      </c>
      <c r="AG10" s="90">
        <v>29016.019999999997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144856.16999999998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140777.68</v>
      </c>
    </row>
    <row r="11" spans="2:76" ht="14.25">
      <c r="B11" s="13">
        <v>102</v>
      </c>
      <c r="C11" s="25" t="s">
        <v>92</v>
      </c>
      <c r="D11" s="88">
        <v>8946.56</v>
      </c>
      <c r="E11" s="89">
        <v>0</v>
      </c>
      <c r="F11" s="90">
        <v>8946.560000000001</v>
      </c>
      <c r="G11" s="88"/>
      <c r="H11" s="89"/>
      <c r="I11" s="90"/>
      <c r="J11" s="97">
        <v>81.94</v>
      </c>
      <c r="K11" s="89">
        <v>0</v>
      </c>
      <c r="L11" s="101">
        <v>81.94</v>
      </c>
      <c r="M11" s="91"/>
      <c r="N11" s="89"/>
      <c r="O11" s="90"/>
      <c r="P11" s="91"/>
      <c r="Q11" s="89"/>
      <c r="R11" s="90"/>
      <c r="S11" s="91"/>
      <c r="T11" s="89"/>
      <c r="U11" s="90"/>
      <c r="V11" s="91">
        <v>4.88</v>
      </c>
      <c r="W11" s="89">
        <v>0</v>
      </c>
      <c r="X11" s="90">
        <v>4.88</v>
      </c>
      <c r="Y11" s="91"/>
      <c r="Z11" s="89"/>
      <c r="AA11" s="90"/>
      <c r="AB11" s="91"/>
      <c r="AC11" s="89"/>
      <c r="AD11" s="90"/>
      <c r="AE11" s="91">
        <v>1923.3</v>
      </c>
      <c r="AF11" s="89">
        <v>0</v>
      </c>
      <c r="AG11" s="90">
        <v>1923.2999999999997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10956.679999999998</v>
      </c>
      <c r="BW11" s="77">
        <f t="shared" si="1"/>
        <v>0</v>
      </c>
      <c r="BX11" s="79">
        <f t="shared" si="2"/>
        <v>10956.68</v>
      </c>
    </row>
    <row r="12" spans="2:76" ht="14.25">
      <c r="B12" s="13">
        <v>103</v>
      </c>
      <c r="C12" s="25" t="s">
        <v>93</v>
      </c>
      <c r="D12" s="88">
        <v>113691.44999999998</v>
      </c>
      <c r="E12" s="89">
        <v>0</v>
      </c>
      <c r="F12" s="90">
        <v>117508.66999999998</v>
      </c>
      <c r="G12" s="88"/>
      <c r="H12" s="89"/>
      <c r="I12" s="90"/>
      <c r="J12" s="97"/>
      <c r="K12" s="89"/>
      <c r="L12" s="101"/>
      <c r="M12" s="91">
        <v>63228.920000000006</v>
      </c>
      <c r="N12" s="89">
        <v>0</v>
      </c>
      <c r="O12" s="90">
        <v>54856.14</v>
      </c>
      <c r="P12" s="91">
        <v>0</v>
      </c>
      <c r="Q12" s="89">
        <v>0</v>
      </c>
      <c r="R12" s="90">
        <v>0</v>
      </c>
      <c r="S12" s="91">
        <v>1429.89</v>
      </c>
      <c r="T12" s="89">
        <v>0</v>
      </c>
      <c r="U12" s="90">
        <v>1706.52</v>
      </c>
      <c r="V12" s="91">
        <v>100.04</v>
      </c>
      <c r="W12" s="89">
        <v>0</v>
      </c>
      <c r="X12" s="90">
        <v>100.04</v>
      </c>
      <c r="Y12" s="91">
        <v>732.63</v>
      </c>
      <c r="Z12" s="89">
        <v>0</v>
      </c>
      <c r="AA12" s="90">
        <v>394.27</v>
      </c>
      <c r="AB12" s="91">
        <v>74332.52</v>
      </c>
      <c r="AC12" s="89">
        <v>0</v>
      </c>
      <c r="AD12" s="90">
        <v>69642.16</v>
      </c>
      <c r="AE12" s="91">
        <v>59747.95</v>
      </c>
      <c r="AF12" s="89">
        <v>0</v>
      </c>
      <c r="AG12" s="90">
        <v>55259.72000000001</v>
      </c>
      <c r="AH12" s="91">
        <v>0</v>
      </c>
      <c r="AI12" s="89">
        <v>0</v>
      </c>
      <c r="AJ12" s="90">
        <v>0</v>
      </c>
      <c r="AK12" s="91">
        <v>6666.5599999999995</v>
      </c>
      <c r="AL12" s="89">
        <v>0</v>
      </c>
      <c r="AM12" s="90">
        <v>6347.76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319929.96</v>
      </c>
      <c r="BW12" s="77">
        <f t="shared" si="1"/>
        <v>0</v>
      </c>
      <c r="BX12" s="79">
        <f t="shared" si="2"/>
        <v>305815.28</v>
      </c>
    </row>
    <row r="13" spans="2:76" ht="14.25">
      <c r="B13" s="13">
        <v>104</v>
      </c>
      <c r="C13" s="25" t="s">
        <v>19</v>
      </c>
      <c r="D13" s="88">
        <v>8216.23</v>
      </c>
      <c r="E13" s="89">
        <v>0</v>
      </c>
      <c r="F13" s="90">
        <v>7346.94</v>
      </c>
      <c r="G13" s="88"/>
      <c r="H13" s="89"/>
      <c r="I13" s="90"/>
      <c r="J13" s="97">
        <v>0</v>
      </c>
      <c r="K13" s="89">
        <v>0</v>
      </c>
      <c r="L13" s="101">
        <v>1023.6</v>
      </c>
      <c r="M13" s="91">
        <v>12556</v>
      </c>
      <c r="N13" s="89">
        <v>0</v>
      </c>
      <c r="O13" s="90">
        <v>11556</v>
      </c>
      <c r="P13" s="91">
        <v>200</v>
      </c>
      <c r="Q13" s="89">
        <v>0</v>
      </c>
      <c r="R13" s="90">
        <v>200</v>
      </c>
      <c r="S13" s="91">
        <v>6250</v>
      </c>
      <c r="T13" s="89">
        <v>0</v>
      </c>
      <c r="U13" s="90">
        <v>5550</v>
      </c>
      <c r="V13" s="91">
        <v>12452.67</v>
      </c>
      <c r="W13" s="89">
        <v>0</v>
      </c>
      <c r="X13" s="90">
        <v>19940.67</v>
      </c>
      <c r="Y13" s="91">
        <v>533.02</v>
      </c>
      <c r="Z13" s="89">
        <v>0</v>
      </c>
      <c r="AA13" s="90">
        <v>617.47</v>
      </c>
      <c r="AB13" s="91">
        <v>6000</v>
      </c>
      <c r="AC13" s="89">
        <v>0</v>
      </c>
      <c r="AD13" s="90">
        <v>0</v>
      </c>
      <c r="AE13" s="91">
        <v>150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16022.25</v>
      </c>
      <c r="AL13" s="89">
        <v>0</v>
      </c>
      <c r="AM13" s="90">
        <v>16022.25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62380.17</v>
      </c>
      <c r="BW13" s="77">
        <f t="shared" si="1"/>
        <v>0</v>
      </c>
      <c r="BX13" s="79">
        <f t="shared" si="2"/>
        <v>62256.93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23518.97</v>
      </c>
      <c r="BM16" s="89">
        <v>0</v>
      </c>
      <c r="BN16" s="90">
        <v>23518.97</v>
      </c>
      <c r="BO16" s="91"/>
      <c r="BP16" s="89"/>
      <c r="BQ16" s="90"/>
      <c r="BR16" s="97"/>
      <c r="BS16" s="89"/>
      <c r="BT16" s="101"/>
      <c r="BU16" s="76"/>
      <c r="BV16" s="85">
        <f t="shared" si="0"/>
        <v>23518.97</v>
      </c>
      <c r="BW16" s="77">
        <f t="shared" si="1"/>
        <v>0</v>
      </c>
      <c r="BX16" s="79">
        <f t="shared" si="2"/>
        <v>23518.97</v>
      </c>
    </row>
    <row r="17" spans="2:76" ht="14.25">
      <c r="B17" s="13">
        <v>108</v>
      </c>
      <c r="C17" s="25" t="s">
        <v>96</v>
      </c>
      <c r="D17" s="88">
        <v>771.43</v>
      </c>
      <c r="E17" s="89">
        <v>0</v>
      </c>
      <c r="F17" s="90">
        <v>771.43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771.43</v>
      </c>
      <c r="BW17" s="77">
        <f t="shared" si="1"/>
        <v>0</v>
      </c>
      <c r="BX17" s="79">
        <f t="shared" si="2"/>
        <v>771.43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9072.9</v>
      </c>
      <c r="E19" s="89">
        <v>0</v>
      </c>
      <c r="F19" s="90">
        <v>10367.9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9072.9</v>
      </c>
      <c r="BW19" s="77">
        <f t="shared" si="1"/>
        <v>0</v>
      </c>
      <c r="BX19" s="79">
        <f t="shared" si="2"/>
        <v>10367.9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255559.26999999996</v>
      </c>
      <c r="E20" s="78">
        <f t="shared" si="3"/>
        <v>0</v>
      </c>
      <c r="F20" s="79">
        <f t="shared" si="3"/>
        <v>255509.62999999998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1061.39</v>
      </c>
      <c r="K20" s="78">
        <f t="shared" si="3"/>
        <v>0</v>
      </c>
      <c r="L20" s="77">
        <f t="shared" si="3"/>
        <v>2299.07</v>
      </c>
      <c r="M20" s="98">
        <f t="shared" si="3"/>
        <v>75784.92000000001</v>
      </c>
      <c r="N20" s="78">
        <f t="shared" si="3"/>
        <v>0</v>
      </c>
      <c r="O20" s="77">
        <f t="shared" si="3"/>
        <v>66412.14</v>
      </c>
      <c r="P20" s="98">
        <f t="shared" si="3"/>
        <v>200</v>
      </c>
      <c r="Q20" s="78">
        <f t="shared" si="3"/>
        <v>0</v>
      </c>
      <c r="R20" s="77">
        <f t="shared" si="3"/>
        <v>200</v>
      </c>
      <c r="S20" s="98">
        <f t="shared" si="3"/>
        <v>7679.89</v>
      </c>
      <c r="T20" s="78">
        <f t="shared" si="3"/>
        <v>0</v>
      </c>
      <c r="U20" s="77">
        <f t="shared" si="3"/>
        <v>7256.52</v>
      </c>
      <c r="V20" s="98">
        <f t="shared" si="3"/>
        <v>12557.59</v>
      </c>
      <c r="W20" s="78">
        <f t="shared" si="3"/>
        <v>0</v>
      </c>
      <c r="X20" s="77">
        <f t="shared" si="3"/>
        <v>20045.589999999997</v>
      </c>
      <c r="Y20" s="98">
        <f t="shared" si="3"/>
        <v>1265.65</v>
      </c>
      <c r="Z20" s="78">
        <f t="shared" si="3"/>
        <v>0</v>
      </c>
      <c r="AA20" s="77">
        <f t="shared" si="3"/>
        <v>1011.74</v>
      </c>
      <c r="AB20" s="98">
        <f t="shared" si="3"/>
        <v>80332.52</v>
      </c>
      <c r="AC20" s="78">
        <f t="shared" si="3"/>
        <v>0</v>
      </c>
      <c r="AD20" s="77">
        <f t="shared" si="3"/>
        <v>69642.16</v>
      </c>
      <c r="AE20" s="98">
        <f t="shared" si="3"/>
        <v>90837.26999999999</v>
      </c>
      <c r="AF20" s="78">
        <f t="shared" si="3"/>
        <v>0</v>
      </c>
      <c r="AG20" s="77">
        <f t="shared" si="3"/>
        <v>86199.04000000001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22688.809999999998</v>
      </c>
      <c r="AL20" s="78">
        <f t="shared" si="3"/>
        <v>0</v>
      </c>
      <c r="AM20" s="77">
        <f t="shared" si="3"/>
        <v>22370.010000000002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23518.97</v>
      </c>
      <c r="BM20" s="78">
        <f t="shared" si="3"/>
        <v>0</v>
      </c>
      <c r="BN20" s="77">
        <f t="shared" si="3"/>
        <v>23518.97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571486.28</v>
      </c>
      <c r="BW20" s="77">
        <f>BW10+BW11+BW12+BW13+BW14+BW15+BW16+BW17+BW18+BW19</f>
        <v>0</v>
      </c>
      <c r="BX20" s="95">
        <f>BX10+BX11+BX12+BX13+BX14+BX15+BX16+BX17+BX18+BX19</f>
        <v>554464.8700000001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2610.8</v>
      </c>
      <c r="E24" s="89">
        <v>0</v>
      </c>
      <c r="F24" s="90">
        <v>2013</v>
      </c>
      <c r="G24" s="88"/>
      <c r="H24" s="89"/>
      <c r="I24" s="90"/>
      <c r="J24" s="97"/>
      <c r="K24" s="89"/>
      <c r="L24" s="101"/>
      <c r="M24" s="97">
        <v>56999.979999999996</v>
      </c>
      <c r="N24" s="89">
        <v>0</v>
      </c>
      <c r="O24" s="101">
        <v>7820.2</v>
      </c>
      <c r="P24" s="97">
        <v>7000</v>
      </c>
      <c r="Q24" s="89">
        <v>0</v>
      </c>
      <c r="R24" s="101">
        <v>12875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167653.91999999998</v>
      </c>
      <c r="AF24" s="89">
        <v>0</v>
      </c>
      <c r="AG24" s="101">
        <v>71035</v>
      </c>
      <c r="AH24" s="97"/>
      <c r="AI24" s="89"/>
      <c r="AJ24" s="101"/>
      <c r="AK24" s="97">
        <v>81995.37</v>
      </c>
      <c r="AL24" s="89">
        <v>0</v>
      </c>
      <c r="AM24" s="101">
        <v>137894.15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316260.06999999995</v>
      </c>
      <c r="BW24" s="77">
        <f t="shared" si="4"/>
        <v>0</v>
      </c>
      <c r="BX24" s="79">
        <f t="shared" si="4"/>
        <v>231637.34999999998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24329.89</v>
      </c>
      <c r="E27" s="89">
        <v>0</v>
      </c>
      <c r="F27" s="90">
        <v>20592.43</v>
      </c>
      <c r="G27" s="88"/>
      <c r="H27" s="89"/>
      <c r="I27" s="90"/>
      <c r="J27" s="97"/>
      <c r="K27" s="89"/>
      <c r="L27" s="101"/>
      <c r="M27" s="97">
        <v>13370.4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71210.23</v>
      </c>
      <c r="AF27" s="89">
        <v>0</v>
      </c>
      <c r="AG27" s="101">
        <v>49713.03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108910.51999999999</v>
      </c>
      <c r="BW27" s="77">
        <f t="shared" si="4"/>
        <v>0</v>
      </c>
      <c r="BX27" s="79">
        <f t="shared" si="4"/>
        <v>70305.45999999999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26940.69</v>
      </c>
      <c r="E28" s="78">
        <f t="shared" si="5"/>
        <v>0</v>
      </c>
      <c r="F28" s="79">
        <f t="shared" si="5"/>
        <v>22605.43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70370.37999999999</v>
      </c>
      <c r="N28" s="78">
        <f t="shared" si="5"/>
        <v>0</v>
      </c>
      <c r="O28" s="77">
        <f t="shared" si="5"/>
        <v>7820.2</v>
      </c>
      <c r="P28" s="98">
        <f t="shared" si="5"/>
        <v>7000</v>
      </c>
      <c r="Q28" s="78">
        <f t="shared" si="5"/>
        <v>0</v>
      </c>
      <c r="R28" s="77">
        <f t="shared" si="5"/>
        <v>12875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238864.14999999997</v>
      </c>
      <c r="AF28" s="78">
        <f t="shared" si="5"/>
        <v>0</v>
      </c>
      <c r="AG28" s="77">
        <f t="shared" si="5"/>
        <v>120748.03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81995.37</v>
      </c>
      <c r="AL28" s="78">
        <f t="shared" si="6"/>
        <v>0</v>
      </c>
      <c r="AM28" s="77">
        <f t="shared" si="6"/>
        <v>137894.15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425170.58999999997</v>
      </c>
      <c r="BW28" s="77">
        <f>BW23+BW24+BW25+BW26+BW27</f>
        <v>0</v>
      </c>
      <c r="BX28" s="95">
        <f>BX23+BX24+BX25+BX26+BX27</f>
        <v>301942.80999999994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25686.81</v>
      </c>
      <c r="BM40" s="89">
        <v>0</v>
      </c>
      <c r="BN40" s="101">
        <v>25686.809999999998</v>
      </c>
      <c r="BO40" s="97"/>
      <c r="BP40" s="89"/>
      <c r="BQ40" s="101"/>
      <c r="BR40" s="97"/>
      <c r="BS40" s="89"/>
      <c r="BT40" s="101"/>
      <c r="BU40" s="76"/>
      <c r="BV40" s="85">
        <f t="shared" si="10"/>
        <v>25686.81</v>
      </c>
      <c r="BW40" s="77">
        <f t="shared" si="10"/>
        <v>0</v>
      </c>
      <c r="BX40" s="79">
        <f t="shared" si="10"/>
        <v>25686.809999999998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25686.81</v>
      </c>
      <c r="BM42" s="78">
        <f t="shared" si="12"/>
        <v>0</v>
      </c>
      <c r="BN42" s="77">
        <f t="shared" si="12"/>
        <v>25686.809999999998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25686.81</v>
      </c>
      <c r="BW42" s="77">
        <f>BW38+BW39+BW40+BW41</f>
        <v>0</v>
      </c>
      <c r="BX42" s="95">
        <f>BX38+BX39+BX40+BX41</f>
        <v>25686.809999999998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115851.70999999999</v>
      </c>
      <c r="BS49" s="89">
        <v>0</v>
      </c>
      <c r="BT49" s="101">
        <v>103942.70000000001</v>
      </c>
      <c r="BU49" s="76"/>
      <c r="BV49" s="85">
        <f aca="true" t="shared" si="15" ref="BV49:BX50">D49+G49+J49+M49+P49+S49+V49+Y49+AB49+AE49+AH49+AK49+AN49+AQ49+AT49+AW49+AZ49+BC49+BF49+BI49+BL49+BO49+BR49</f>
        <v>115851.70999999999</v>
      </c>
      <c r="BW49" s="77">
        <f t="shared" si="15"/>
        <v>0</v>
      </c>
      <c r="BX49" s="79">
        <f t="shared" si="15"/>
        <v>103942.70000000001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3500</v>
      </c>
      <c r="BS50" s="89">
        <v>0</v>
      </c>
      <c r="BT50" s="101">
        <v>0</v>
      </c>
      <c r="BU50" s="76"/>
      <c r="BV50" s="85">
        <f t="shared" si="15"/>
        <v>3500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119351.70999999999</v>
      </c>
      <c r="BS51" s="78">
        <f>BS49+BS50</f>
        <v>0</v>
      </c>
      <c r="BT51" s="77">
        <f>BT49+BT50</f>
        <v>103942.70000000001</v>
      </c>
      <c r="BU51" s="85"/>
      <c r="BV51" s="85">
        <f>BV49+BV50</f>
        <v>119351.70999999999</v>
      </c>
      <c r="BW51" s="77">
        <f>BW49+BW50</f>
        <v>0</v>
      </c>
      <c r="BX51" s="95">
        <f>BX49+BX50</f>
        <v>103942.70000000001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282499.95999999996</v>
      </c>
      <c r="E53" s="86">
        <f t="shared" si="18"/>
        <v>0</v>
      </c>
      <c r="F53" s="86">
        <f t="shared" si="18"/>
        <v>278115.06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1061.39</v>
      </c>
      <c r="K53" s="86">
        <f t="shared" si="18"/>
        <v>0</v>
      </c>
      <c r="L53" s="86">
        <f t="shared" si="18"/>
        <v>2299.07</v>
      </c>
      <c r="M53" s="86">
        <f t="shared" si="18"/>
        <v>146155.3</v>
      </c>
      <c r="N53" s="86">
        <f t="shared" si="18"/>
        <v>0</v>
      </c>
      <c r="O53" s="86">
        <f t="shared" si="18"/>
        <v>74232.34</v>
      </c>
      <c r="P53" s="86">
        <f t="shared" si="18"/>
        <v>7200</v>
      </c>
      <c r="Q53" s="86">
        <f t="shared" si="18"/>
        <v>0</v>
      </c>
      <c r="R53" s="86">
        <f t="shared" si="18"/>
        <v>13075</v>
      </c>
      <c r="S53" s="86">
        <f t="shared" si="18"/>
        <v>7679.89</v>
      </c>
      <c r="T53" s="86">
        <f t="shared" si="18"/>
        <v>0</v>
      </c>
      <c r="U53" s="86">
        <f t="shared" si="18"/>
        <v>7256.52</v>
      </c>
      <c r="V53" s="86">
        <f t="shared" si="18"/>
        <v>12557.59</v>
      </c>
      <c r="W53" s="86">
        <f t="shared" si="18"/>
        <v>0</v>
      </c>
      <c r="X53" s="86">
        <f t="shared" si="18"/>
        <v>20045.589999999997</v>
      </c>
      <c r="Y53" s="86">
        <f t="shared" si="18"/>
        <v>1265.65</v>
      </c>
      <c r="Z53" s="86">
        <f t="shared" si="18"/>
        <v>0</v>
      </c>
      <c r="AA53" s="86">
        <f t="shared" si="18"/>
        <v>1011.74</v>
      </c>
      <c r="AB53" s="86">
        <f t="shared" si="18"/>
        <v>80332.52</v>
      </c>
      <c r="AC53" s="86">
        <f t="shared" si="18"/>
        <v>0</v>
      </c>
      <c r="AD53" s="86">
        <f t="shared" si="18"/>
        <v>69642.16</v>
      </c>
      <c r="AE53" s="86">
        <f t="shared" si="18"/>
        <v>329701.4199999999</v>
      </c>
      <c r="AF53" s="86">
        <f t="shared" si="18"/>
        <v>0</v>
      </c>
      <c r="AG53" s="86">
        <f t="shared" si="18"/>
        <v>206947.07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104684.18</v>
      </c>
      <c r="AL53" s="86">
        <f t="shared" si="19"/>
        <v>0</v>
      </c>
      <c r="AM53" s="86">
        <f t="shared" si="19"/>
        <v>160264.16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49205.78</v>
      </c>
      <c r="BM53" s="86">
        <f t="shared" si="19"/>
        <v>0</v>
      </c>
      <c r="BN53" s="86">
        <f t="shared" si="19"/>
        <v>49205.78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119351.70999999999</v>
      </c>
      <c r="BS53" s="86">
        <f t="shared" si="19"/>
        <v>0</v>
      </c>
      <c r="BT53" s="86">
        <f t="shared" si="19"/>
        <v>103942.70000000001</v>
      </c>
      <c r="BU53" s="86">
        <f>BU8</f>
        <v>0</v>
      </c>
      <c r="BV53" s="102">
        <f>BV8+BV20+BV28+BV35+BV42+BV46+BV51</f>
        <v>1141695.3900000001</v>
      </c>
      <c r="BW53" s="87">
        <f>BW20+BW28+BW35+BW42+BW46+BW51</f>
        <v>0</v>
      </c>
      <c r="BX53" s="87">
        <f>BX20+BX28+BX35+BX42+BX46+BX51</f>
        <v>986037.19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109685.93999999994</v>
      </c>
      <c r="BW54" s="93"/>
      <c r="BX54" s="94">
        <f>IF((Spese_Rendiconto_2020!BX53-Entrate_Rendiconto_2020!E58)&lt;0,Entrate_Rendiconto_2020!E58-Spese_Rendiconto_2020!BX53,0)</f>
        <v>289351.8799999999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2021-09-07T07:42:19Z</dcterms:modified>
  <cp:category/>
  <cp:version/>
  <cp:contentType/>
  <cp:contentStatus/>
</cp:coreProperties>
</file>