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<sst xmlns="http://schemas.openxmlformats.org/spreadsheetml/2006/main" count="870" uniqueCount="149">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</sst>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81479.98</v>
      </c>
      <c r="E5" s="38"/>
    </row>
    <row r="6" spans="2:5" ht="15">
      <c r="B6" s="8"/>
      <c r="C6" s="5" t="s">
        <v>5</v>
      </c>
      <c r="D6" s="39">
        <v>65876.19</v>
      </c>
      <c r="E6" s="40"/>
    </row>
    <row r="7" spans="2:5" ht="15">
      <c r="B7" s="8"/>
      <c r="C7" s="5" t="s">
        <v>6</v>
      </c>
      <c r="D7" s="39">
        <v>249838.06</v>
      </c>
      <c r="E7" s="40"/>
    </row>
    <row r="8" spans="2:5" ht="15.75" thickBot="1">
      <c r="B8" s="9"/>
      <c r="C8" s="6" t="s">
        <v>7</v>
      </c>
      <c r="D8" s="41"/>
      <c r="E8" s="42">
        <v>260361.23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1646778.28</v>
      </c>
      <c r="E10" s="45">
        <v>1882194.65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394470</v>
      </c>
      <c r="E14" s="45">
        <v>386589.13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2041248.28</v>
      </c>
      <c r="E16" s="51">
        <f>E10+E11+E12+E13+E14+E15</f>
        <v>2268783.78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154712.52999999997</v>
      </c>
      <c r="E18" s="45">
        <v>113196.12000000001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4553.51</v>
      </c>
      <c r="E20" s="59">
        <v>3057.1600000000003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159266.03999999998</v>
      </c>
      <c r="E23" s="51">
        <f>E18+E19+E20+E21+E22</f>
        <v>116253.28000000001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173412.33</v>
      </c>
      <c r="E25" s="45">
        <v>180046.18999999994</v>
      </c>
    </row>
    <row r="26" spans="2:5" ht="15">
      <c r="B26" s="13">
        <v>30200</v>
      </c>
      <c r="C26" s="54" t="s">
        <v>28</v>
      </c>
      <c r="D26" s="39">
        <v>19631.78</v>
      </c>
      <c r="E26" s="45">
        <v>18485.68</v>
      </c>
    </row>
    <row r="27" spans="2:5" ht="15">
      <c r="B27" s="13">
        <v>30300</v>
      </c>
      <c r="C27" s="54" t="s">
        <v>29</v>
      </c>
      <c r="D27" s="39">
        <v>305.13</v>
      </c>
      <c r="E27" s="45">
        <v>304.11</v>
      </c>
    </row>
    <row r="28" spans="2:5" ht="15">
      <c r="B28" s="13">
        <v>30400</v>
      </c>
      <c r="C28" s="54" t="s">
        <v>30</v>
      </c>
      <c r="D28" s="49">
        <v>8013.8099999999995</v>
      </c>
      <c r="E28" s="45">
        <v>5167.969999999999</v>
      </c>
    </row>
    <row r="29" spans="2:5" ht="15">
      <c r="B29" s="13">
        <v>30500</v>
      </c>
      <c r="C29" s="54" t="s">
        <v>31</v>
      </c>
      <c r="D29" s="60">
        <v>36862.64</v>
      </c>
      <c r="E29" s="50">
        <v>37505.7</v>
      </c>
    </row>
    <row r="30" spans="2:5" ht="15.75" thickBot="1">
      <c r="B30" s="16">
        <v>30000</v>
      </c>
      <c r="C30" s="15" t="s">
        <v>32</v>
      </c>
      <c r="D30" s="48">
        <f>D25+D26+D27+D28+D29</f>
        <v>238225.69</v>
      </c>
      <c r="E30" s="51">
        <f>E25+E26+E27+E28+E29</f>
        <v>241509.6499999999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170942.1</v>
      </c>
      <c r="E33" s="59">
        <v>181074.55</v>
      </c>
    </row>
    <row r="34" spans="2:5" ht="15">
      <c r="B34" s="13">
        <v>40300</v>
      </c>
      <c r="C34" s="54" t="s">
        <v>37</v>
      </c>
      <c r="D34" s="61">
        <v>27486.31</v>
      </c>
      <c r="E34" s="45">
        <v>48301.86</v>
      </c>
    </row>
    <row r="35" spans="2:5" ht="15">
      <c r="B35" s="13">
        <v>40400</v>
      </c>
      <c r="C35" s="54" t="s">
        <v>38</v>
      </c>
      <c r="D35" s="39">
        <v>875.69</v>
      </c>
      <c r="E35" s="45">
        <v>700.46</v>
      </c>
    </row>
    <row r="36" spans="2:5" ht="15">
      <c r="B36" s="13">
        <v>40500</v>
      </c>
      <c r="C36" s="54" t="s">
        <v>39</v>
      </c>
      <c r="D36" s="49">
        <v>103238.03999999998</v>
      </c>
      <c r="E36" s="50">
        <v>104034.64000000001</v>
      </c>
    </row>
    <row r="37" spans="2:5" ht="15.75" thickBot="1">
      <c r="B37" s="16">
        <v>40000</v>
      </c>
      <c r="C37" s="15" t="s">
        <v>40</v>
      </c>
      <c r="D37" s="48">
        <f>D32+D33+D34+D35+D36</f>
        <v>302542.14</v>
      </c>
      <c r="E37" s="51">
        <f>E32+E33+E34+E35+E36</f>
        <v>334111.51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370785.99</v>
      </c>
      <c r="E54" s="45">
        <v>370785.99000000005</v>
      </c>
    </row>
    <row r="55" spans="2:5" ht="15">
      <c r="B55" s="13">
        <v>90200</v>
      </c>
      <c r="C55" s="54" t="s">
        <v>62</v>
      </c>
      <c r="D55" s="61">
        <v>19469.519999999997</v>
      </c>
      <c r="E55" s="62">
        <v>15100.14</v>
      </c>
    </row>
    <row r="56" spans="2:5" ht="15.75" thickBot="1">
      <c r="B56" s="16">
        <v>90000</v>
      </c>
      <c r="C56" s="15" t="s">
        <v>63</v>
      </c>
      <c r="D56" s="48">
        <f>D54+D55</f>
        <v>390255.51</v>
      </c>
      <c r="E56" s="51">
        <f>E54+E55</f>
        <v>385886.13000000006</v>
      </c>
    </row>
    <row r="57" spans="2:5" ht="16.5" thickBot="1" thickTop="1">
      <c r="B57" s="109" t="s">
        <v>64</v>
      </c>
      <c r="C57" s="110"/>
      <c r="D57" s="52">
        <f>D16+D23+D30+D37+D43+D49+D52+D56</f>
        <v>3131537.66</v>
      </c>
      <c r="E57" s="55">
        <f>E16+E23+E30+E37+E43+E49+E52+E56</f>
        <v>3346544.3499999996</v>
      </c>
    </row>
    <row r="58" spans="2:5" ht="16.5" thickBot="1" thickTop="1">
      <c r="B58" s="109" t="s">
        <v>65</v>
      </c>
      <c r="C58" s="110"/>
      <c r="D58" s="52">
        <f>D57+D5+D6+D7+D8</f>
        <v>3528731.89</v>
      </c>
      <c r="E58" s="55">
        <f>E57+E5+E6+E7+E8</f>
        <v>3606905.5799999996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501304.44999999984</v>
      </c>
      <c r="E10" s="89">
        <v>87060.99999999999</v>
      </c>
      <c r="F10" s="90">
        <v>489281.3699999999</v>
      </c>
      <c r="G10" s="88"/>
      <c r="H10" s="89"/>
      <c r="I10" s="90"/>
      <c r="J10" s="97">
        <v>87175.43</v>
      </c>
      <c r="K10" s="89">
        <v>4863.23</v>
      </c>
      <c r="L10" s="101">
        <v>85713.55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27473.52</v>
      </c>
      <c r="AF10" s="89">
        <v>1300</v>
      </c>
      <c r="AG10" s="90">
        <v>26831.57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615953.3999999999</v>
      </c>
      <c r="BW10" s="77">
        <f aca="true" t="shared" si="1" ref="BW10:BW19">E10+H10+K10+N10+Q10+T10+W10+Z10+AC10+AF10+AI10+AL10+AO10+AR10+AU10+AX10+BA10+BD10+BG10+BJ10+BM10+BP10+BS10</f>
        <v>93224.22999999998</v>
      </c>
      <c r="BX10" s="79">
        <f aca="true" t="shared" si="2" ref="BX10:BX19">F10+I10+L10+O10+R10+U10+X10+AA10+AD10+AG10+AJ10+AM10+AP10+AS10+AV10+AY10+BB10+BE10+BH10+BK10+BN10+BQ10+BT10</f>
        <v>601826.4899999999</v>
      </c>
    </row>
    <row r="11" spans="2:76" ht="15">
      <c r="B11" s="13">
        <v>102</v>
      </c>
      <c r="C11" s="25" t="s">
        <v>92</v>
      </c>
      <c r="D11" s="88">
        <v>36368.380000000005</v>
      </c>
      <c r="E11" s="89">
        <v>3479.38</v>
      </c>
      <c r="F11" s="90">
        <v>30745.260000000002</v>
      </c>
      <c r="G11" s="88"/>
      <c r="H11" s="89"/>
      <c r="I11" s="90"/>
      <c r="J11" s="97">
        <v>5883.18</v>
      </c>
      <c r="K11" s="89">
        <v>275</v>
      </c>
      <c r="L11" s="101">
        <v>5031.549999999999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1844.61</v>
      </c>
      <c r="AF11" s="89">
        <v>0</v>
      </c>
      <c r="AG11" s="90">
        <v>1559.86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44096.170000000006</v>
      </c>
      <c r="BW11" s="77">
        <f t="shared" si="1"/>
        <v>3754.38</v>
      </c>
      <c r="BX11" s="79">
        <f t="shared" si="2"/>
        <v>37336.67</v>
      </c>
    </row>
    <row r="12" spans="2:76" ht="15">
      <c r="B12" s="13">
        <v>103</v>
      </c>
      <c r="C12" s="25" t="s">
        <v>93</v>
      </c>
      <c r="D12" s="88">
        <v>181488.86</v>
      </c>
      <c r="E12" s="89">
        <v>23091.78</v>
      </c>
      <c r="F12" s="90">
        <v>238797.08999999997</v>
      </c>
      <c r="G12" s="88"/>
      <c r="H12" s="89"/>
      <c r="I12" s="90"/>
      <c r="J12" s="97">
        <v>7579.37</v>
      </c>
      <c r="K12" s="89">
        <v>0</v>
      </c>
      <c r="L12" s="101">
        <v>8225.96</v>
      </c>
      <c r="M12" s="91">
        <v>262018.41999999998</v>
      </c>
      <c r="N12" s="89">
        <v>0</v>
      </c>
      <c r="O12" s="90">
        <v>262972.75</v>
      </c>
      <c r="P12" s="91">
        <v>2891.9800000000005</v>
      </c>
      <c r="Q12" s="89">
        <v>0</v>
      </c>
      <c r="R12" s="90">
        <v>3193.08</v>
      </c>
      <c r="S12" s="91">
        <v>4600</v>
      </c>
      <c r="T12" s="89">
        <v>0</v>
      </c>
      <c r="U12" s="90">
        <v>4609.150000000001</v>
      </c>
      <c r="V12" s="91"/>
      <c r="W12" s="89"/>
      <c r="X12" s="90"/>
      <c r="Y12" s="91">
        <v>5952</v>
      </c>
      <c r="Z12" s="89">
        <v>0</v>
      </c>
      <c r="AA12" s="90">
        <v>12115.449999999999</v>
      </c>
      <c r="AB12" s="91">
        <v>465946.43</v>
      </c>
      <c r="AC12" s="89">
        <v>0</v>
      </c>
      <c r="AD12" s="90">
        <v>450767.04999999993</v>
      </c>
      <c r="AE12" s="91">
        <v>209740.65</v>
      </c>
      <c r="AF12" s="89">
        <v>0</v>
      </c>
      <c r="AG12" s="90">
        <v>216814.24</v>
      </c>
      <c r="AH12" s="91">
        <v>200</v>
      </c>
      <c r="AI12" s="89">
        <v>0</v>
      </c>
      <c r="AJ12" s="90">
        <v>0</v>
      </c>
      <c r="AK12" s="91">
        <v>4537.75</v>
      </c>
      <c r="AL12" s="89">
        <v>0</v>
      </c>
      <c r="AM12" s="90">
        <v>5791.75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1144955.46</v>
      </c>
      <c r="BW12" s="77">
        <f t="shared" si="1"/>
        <v>23091.78</v>
      </c>
      <c r="BX12" s="79">
        <f t="shared" si="2"/>
        <v>1203286.52</v>
      </c>
    </row>
    <row r="13" spans="2:76" ht="15">
      <c r="B13" s="13">
        <v>104</v>
      </c>
      <c r="C13" s="25" t="s">
        <v>19</v>
      </c>
      <c r="D13" s="88">
        <v>15875.3</v>
      </c>
      <c r="E13" s="89">
        <v>0</v>
      </c>
      <c r="F13" s="90">
        <v>4688.44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18241.940000000002</v>
      </c>
      <c r="N13" s="89">
        <v>0</v>
      </c>
      <c r="O13" s="90">
        <v>15226.599999999999</v>
      </c>
      <c r="P13" s="91">
        <v>17450</v>
      </c>
      <c r="Q13" s="89">
        <v>0</v>
      </c>
      <c r="R13" s="90">
        <v>17620</v>
      </c>
      <c r="S13" s="91">
        <v>0</v>
      </c>
      <c r="T13" s="89">
        <v>0</v>
      </c>
      <c r="U13" s="90">
        <v>0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55865.36</v>
      </c>
      <c r="AC13" s="89">
        <v>0</v>
      </c>
      <c r="AD13" s="90">
        <v>27067.2</v>
      </c>
      <c r="AE13" s="91">
        <v>0</v>
      </c>
      <c r="AF13" s="89">
        <v>0</v>
      </c>
      <c r="AG13" s="90">
        <v>0</v>
      </c>
      <c r="AH13" s="91">
        <v>12663</v>
      </c>
      <c r="AI13" s="89">
        <v>0</v>
      </c>
      <c r="AJ13" s="90">
        <v>5500</v>
      </c>
      <c r="AK13" s="91">
        <v>200516.46</v>
      </c>
      <c r="AL13" s="89">
        <v>0</v>
      </c>
      <c r="AM13" s="90">
        <v>41847.51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320612.06</v>
      </c>
      <c r="BW13" s="77">
        <f t="shared" si="1"/>
        <v>0</v>
      </c>
      <c r="BX13" s="79">
        <f t="shared" si="2"/>
        <v>111949.75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35700.71</v>
      </c>
      <c r="BM16" s="89">
        <v>0</v>
      </c>
      <c r="BN16" s="90">
        <v>35700.71</v>
      </c>
      <c r="BO16" s="91"/>
      <c r="BP16" s="89"/>
      <c r="BQ16" s="90"/>
      <c r="BR16" s="97"/>
      <c r="BS16" s="89"/>
      <c r="BT16" s="101"/>
      <c r="BU16" s="76"/>
      <c r="BV16" s="85">
        <f t="shared" si="0"/>
        <v>35700.71</v>
      </c>
      <c r="BW16" s="77">
        <f t="shared" si="1"/>
        <v>0</v>
      </c>
      <c r="BX16" s="79">
        <f t="shared" si="2"/>
        <v>35700.71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27519.870000000003</v>
      </c>
      <c r="E19" s="89">
        <v>0</v>
      </c>
      <c r="F19" s="90">
        <v>22429.480000000003</v>
      </c>
      <c r="G19" s="88"/>
      <c r="H19" s="89"/>
      <c r="I19" s="90"/>
      <c r="J19" s="97">
        <v>3266.21</v>
      </c>
      <c r="K19" s="89">
        <v>0</v>
      </c>
      <c r="L19" s="101">
        <v>3066.21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>
        <v>4294.18</v>
      </c>
      <c r="AF19" s="89">
        <v>0</v>
      </c>
      <c r="AG19" s="101">
        <v>3994.1800000000003</v>
      </c>
      <c r="AH19" s="97">
        <v>1175.74</v>
      </c>
      <c r="AI19" s="89">
        <v>0</v>
      </c>
      <c r="AJ19" s="101">
        <v>1175.74</v>
      </c>
      <c r="AK19" s="97">
        <v>2642</v>
      </c>
      <c r="AL19" s="89">
        <v>0</v>
      </c>
      <c r="AM19" s="101">
        <v>2702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38898</v>
      </c>
      <c r="BW19" s="77">
        <f t="shared" si="1"/>
        <v>0</v>
      </c>
      <c r="BX19" s="79">
        <f t="shared" si="2"/>
        <v>33367.61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762556.8599999999</v>
      </c>
      <c r="E20" s="78">
        <f t="shared" si="3"/>
        <v>113632.15999999999</v>
      </c>
      <c r="F20" s="79">
        <f t="shared" si="3"/>
        <v>785941.6399999998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103904.18999999999</v>
      </c>
      <c r="K20" s="78">
        <f t="shared" si="3"/>
        <v>5138.23</v>
      </c>
      <c r="L20" s="77">
        <f t="shared" si="3"/>
        <v>102037.27</v>
      </c>
      <c r="M20" s="98">
        <f t="shared" si="3"/>
        <v>280260.36</v>
      </c>
      <c r="N20" s="78">
        <f t="shared" si="3"/>
        <v>0</v>
      </c>
      <c r="O20" s="77">
        <f t="shared" si="3"/>
        <v>278199.35</v>
      </c>
      <c r="P20" s="98">
        <f t="shared" si="3"/>
        <v>20341.98</v>
      </c>
      <c r="Q20" s="78">
        <f t="shared" si="3"/>
        <v>0</v>
      </c>
      <c r="R20" s="77">
        <f t="shared" si="3"/>
        <v>20813.08</v>
      </c>
      <c r="S20" s="98">
        <f t="shared" si="3"/>
        <v>4600</v>
      </c>
      <c r="T20" s="78">
        <f t="shared" si="3"/>
        <v>0</v>
      </c>
      <c r="U20" s="77">
        <f t="shared" si="3"/>
        <v>4609.150000000001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5952</v>
      </c>
      <c r="Z20" s="78">
        <f t="shared" si="3"/>
        <v>0</v>
      </c>
      <c r="AA20" s="77">
        <f t="shared" si="3"/>
        <v>12115.449999999999</v>
      </c>
      <c r="AB20" s="98">
        <f t="shared" si="3"/>
        <v>521811.79</v>
      </c>
      <c r="AC20" s="78">
        <f t="shared" si="3"/>
        <v>0</v>
      </c>
      <c r="AD20" s="77">
        <f t="shared" si="3"/>
        <v>477834.24999999994</v>
      </c>
      <c r="AE20" s="98">
        <f t="shared" si="3"/>
        <v>243352.96</v>
      </c>
      <c r="AF20" s="78">
        <f t="shared" si="3"/>
        <v>1300</v>
      </c>
      <c r="AG20" s="77">
        <f t="shared" si="3"/>
        <v>249199.84999999998</v>
      </c>
      <c r="AH20" s="98">
        <f t="shared" si="3"/>
        <v>14038.74</v>
      </c>
      <c r="AI20" s="78">
        <f t="shared" si="3"/>
        <v>0</v>
      </c>
      <c r="AJ20" s="77">
        <f t="shared" si="3"/>
        <v>6675.74</v>
      </c>
      <c r="AK20" s="98">
        <f t="shared" si="3"/>
        <v>207696.21</v>
      </c>
      <c r="AL20" s="78">
        <f t="shared" si="3"/>
        <v>0</v>
      </c>
      <c r="AM20" s="77">
        <f t="shared" si="3"/>
        <v>50341.26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35700.71</v>
      </c>
      <c r="BM20" s="78">
        <f t="shared" si="3"/>
        <v>0</v>
      </c>
      <c r="BN20" s="77">
        <f t="shared" si="3"/>
        <v>35700.71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2200215.8</v>
      </c>
      <c r="BW20" s="77">
        <f>BW10+BW11+BW12+BW13+BW14+BW15+BW16+BW17+BW18+BW19</f>
        <v>120070.38999999998</v>
      </c>
      <c r="BX20" s="95">
        <f>BX10+BX11+BX12+BX13+BX14+BX15+BX16+BX17+BX18+BX19</f>
        <v>2023467.75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43277.450000000004</v>
      </c>
      <c r="E24" s="89">
        <v>20056.989999999998</v>
      </c>
      <c r="F24" s="90">
        <v>47161.409999999996</v>
      </c>
      <c r="G24" s="88"/>
      <c r="H24" s="89"/>
      <c r="I24" s="90"/>
      <c r="J24" s="97">
        <v>5850.08</v>
      </c>
      <c r="K24" s="89">
        <v>0</v>
      </c>
      <c r="L24" s="101">
        <v>0</v>
      </c>
      <c r="M24" s="97">
        <v>116711.20999999999</v>
      </c>
      <c r="N24" s="89">
        <v>42482.740000000005</v>
      </c>
      <c r="O24" s="101">
        <v>115479.62999999999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230096.72999999995</v>
      </c>
      <c r="Z24" s="89">
        <v>58367.869999999995</v>
      </c>
      <c r="AA24" s="101">
        <v>180572.11000000002</v>
      </c>
      <c r="AB24" s="97">
        <v>0</v>
      </c>
      <c r="AC24" s="89">
        <v>0</v>
      </c>
      <c r="AD24" s="101">
        <v>0</v>
      </c>
      <c r="AE24" s="97">
        <v>41646.39</v>
      </c>
      <c r="AF24" s="89">
        <v>48884.60999999999</v>
      </c>
      <c r="AG24" s="101">
        <v>15966.97</v>
      </c>
      <c r="AH24" s="97">
        <v>0</v>
      </c>
      <c r="AI24" s="89">
        <v>0</v>
      </c>
      <c r="AJ24" s="101">
        <v>0</v>
      </c>
      <c r="AK24" s="97">
        <v>1032.92</v>
      </c>
      <c r="AL24" s="89">
        <v>2365.1</v>
      </c>
      <c r="AM24" s="101">
        <v>10996.7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438614.77999999997</v>
      </c>
      <c r="BW24" s="77">
        <f t="shared" si="4"/>
        <v>172157.31</v>
      </c>
      <c r="BX24" s="79">
        <f t="shared" si="4"/>
        <v>370176.82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1207.8</v>
      </c>
      <c r="E27" s="89">
        <v>0</v>
      </c>
      <c r="F27" s="90">
        <v>1207.8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12662.38</v>
      </c>
      <c r="N27" s="89">
        <v>2310</v>
      </c>
      <c r="O27" s="101">
        <v>0</v>
      </c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9381.73</v>
      </c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13870.179999999998</v>
      </c>
      <c r="BW27" s="77">
        <f t="shared" si="4"/>
        <v>2310</v>
      </c>
      <c r="BX27" s="79">
        <f t="shared" si="4"/>
        <v>10589.529999999999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44485.25000000001</v>
      </c>
      <c r="E28" s="78">
        <f t="shared" si="5"/>
        <v>20056.989999999998</v>
      </c>
      <c r="F28" s="79">
        <f t="shared" si="5"/>
        <v>48369.21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5850.08</v>
      </c>
      <c r="K28" s="78">
        <f t="shared" si="5"/>
        <v>0</v>
      </c>
      <c r="L28" s="77">
        <f t="shared" si="5"/>
        <v>0</v>
      </c>
      <c r="M28" s="98">
        <f t="shared" si="5"/>
        <v>129373.59</v>
      </c>
      <c r="N28" s="78">
        <f t="shared" si="5"/>
        <v>44792.740000000005</v>
      </c>
      <c r="O28" s="77">
        <f t="shared" si="5"/>
        <v>115479.62999999999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230096.72999999995</v>
      </c>
      <c r="Z28" s="78">
        <f t="shared" si="5"/>
        <v>58367.869999999995</v>
      </c>
      <c r="AA28" s="77">
        <f t="shared" si="5"/>
        <v>189953.84000000003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41646.39</v>
      </c>
      <c r="AF28" s="78">
        <f t="shared" si="5"/>
        <v>48884.60999999999</v>
      </c>
      <c r="AG28" s="77">
        <f t="shared" si="5"/>
        <v>15966.97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1032.92</v>
      </c>
      <c r="AL28" s="78">
        <f t="shared" si="6"/>
        <v>2365.1</v>
      </c>
      <c r="AM28" s="77">
        <f t="shared" si="6"/>
        <v>10996.7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452484.95999999996</v>
      </c>
      <c r="BW28" s="77">
        <f>BW23+BW24+BW25+BW26+BW27</f>
        <v>174467.31</v>
      </c>
      <c r="BX28" s="95">
        <f>BX23+BX24+BX25+BX26+BX27</f>
        <v>380766.35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82482.31</v>
      </c>
      <c r="BM40" s="89">
        <v>0</v>
      </c>
      <c r="BN40" s="101">
        <v>82482.31</v>
      </c>
      <c r="BO40" s="97"/>
      <c r="BP40" s="89"/>
      <c r="BQ40" s="101"/>
      <c r="BR40" s="97"/>
      <c r="BS40" s="89"/>
      <c r="BT40" s="101"/>
      <c r="BU40" s="76"/>
      <c r="BV40" s="85">
        <f t="shared" si="10"/>
        <v>82482.31</v>
      </c>
      <c r="BW40" s="77">
        <f t="shared" si="10"/>
        <v>0</v>
      </c>
      <c r="BX40" s="79">
        <f t="shared" si="10"/>
        <v>82482.31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82482.31</v>
      </c>
      <c r="BM42" s="78">
        <f t="shared" si="12"/>
        <v>0</v>
      </c>
      <c r="BN42" s="77">
        <f t="shared" si="12"/>
        <v>82482.31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82482.31</v>
      </c>
      <c r="BW42" s="77">
        <f>BW38+BW39+BW40+BW41</f>
        <v>0</v>
      </c>
      <c r="BX42" s="95">
        <f>BX38+BX39+BX40+BX41</f>
        <v>82482.31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370785.99</v>
      </c>
      <c r="BS49" s="89">
        <v>0</v>
      </c>
      <c r="BT49" s="101">
        <v>341194.3400000001</v>
      </c>
      <c r="BU49" s="76"/>
      <c r="BV49" s="85">
        <f aca="true" t="shared" si="15" ref="BV49:BX50">D49+G49+J49+M49+P49+S49+V49+Y49+AB49+AE49+AH49+AK49+AN49+AQ49+AT49+AW49+AZ49+BC49+BF49+BI49+BL49+BO49+BR49</f>
        <v>370785.99</v>
      </c>
      <c r="BW49" s="77">
        <f t="shared" si="15"/>
        <v>0</v>
      </c>
      <c r="BX49" s="79">
        <f t="shared" si="15"/>
        <v>341194.3400000001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19469.519999999997</v>
      </c>
      <c r="BS50" s="89">
        <v>0</v>
      </c>
      <c r="BT50" s="101">
        <v>6344.7</v>
      </c>
      <c r="BU50" s="76"/>
      <c r="BV50" s="85">
        <f t="shared" si="15"/>
        <v>19469.519999999997</v>
      </c>
      <c r="BW50" s="77">
        <f t="shared" si="15"/>
        <v>0</v>
      </c>
      <c r="BX50" s="79">
        <f t="shared" si="15"/>
        <v>6344.7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390255.51</v>
      </c>
      <c r="BS51" s="78">
        <f>BS49+BS50</f>
        <v>0</v>
      </c>
      <c r="BT51" s="77">
        <f>BT49+BT50</f>
        <v>347539.0400000001</v>
      </c>
      <c r="BU51" s="85"/>
      <c r="BV51" s="85">
        <f>BV49+BV50</f>
        <v>390255.51</v>
      </c>
      <c r="BW51" s="77">
        <f>BW49+BW50</f>
        <v>0</v>
      </c>
      <c r="BX51" s="95">
        <f>BX49+BX50</f>
        <v>347539.0400000001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807042.1099999999</v>
      </c>
      <c r="E53" s="86">
        <f t="shared" si="18"/>
        <v>133689.15</v>
      </c>
      <c r="F53" s="86">
        <f t="shared" si="18"/>
        <v>834310.8499999997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109754.26999999999</v>
      </c>
      <c r="K53" s="86">
        <f t="shared" si="18"/>
        <v>5138.23</v>
      </c>
      <c r="L53" s="86">
        <f t="shared" si="18"/>
        <v>102037.27</v>
      </c>
      <c r="M53" s="86">
        <f t="shared" si="18"/>
        <v>409633.94999999995</v>
      </c>
      <c r="N53" s="86">
        <f t="shared" si="18"/>
        <v>44792.740000000005</v>
      </c>
      <c r="O53" s="86">
        <f t="shared" si="18"/>
        <v>393678.98</v>
      </c>
      <c r="P53" s="86">
        <f t="shared" si="18"/>
        <v>20341.98</v>
      </c>
      <c r="Q53" s="86">
        <f t="shared" si="18"/>
        <v>0</v>
      </c>
      <c r="R53" s="86">
        <f t="shared" si="18"/>
        <v>20813.08</v>
      </c>
      <c r="S53" s="86">
        <f t="shared" si="18"/>
        <v>4600</v>
      </c>
      <c r="T53" s="86">
        <f t="shared" si="18"/>
        <v>0</v>
      </c>
      <c r="U53" s="86">
        <f t="shared" si="18"/>
        <v>4609.150000000001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236048.72999999995</v>
      </c>
      <c r="Z53" s="86">
        <f t="shared" si="18"/>
        <v>58367.869999999995</v>
      </c>
      <c r="AA53" s="86">
        <f t="shared" si="18"/>
        <v>202069.29000000004</v>
      </c>
      <c r="AB53" s="86">
        <f t="shared" si="18"/>
        <v>521811.79</v>
      </c>
      <c r="AC53" s="86">
        <f t="shared" si="18"/>
        <v>0</v>
      </c>
      <c r="AD53" s="86">
        <f t="shared" si="18"/>
        <v>477834.24999999994</v>
      </c>
      <c r="AE53" s="86">
        <f t="shared" si="18"/>
        <v>284999.35</v>
      </c>
      <c r="AF53" s="86">
        <f t="shared" si="18"/>
        <v>50184.60999999999</v>
      </c>
      <c r="AG53" s="86">
        <f t="shared" si="18"/>
        <v>265166.81999999995</v>
      </c>
      <c r="AH53" s="86">
        <f t="shared" si="18"/>
        <v>14038.74</v>
      </c>
      <c r="AI53" s="86">
        <f t="shared" si="18"/>
        <v>0</v>
      </c>
      <c r="AJ53" s="86">
        <f aca="true" t="shared" si="19" ref="AJ53:BT53">AJ20+AJ28+AJ35+AJ42+AJ46+AJ51</f>
        <v>6675.74</v>
      </c>
      <c r="AK53" s="86">
        <f t="shared" si="19"/>
        <v>208729.13</v>
      </c>
      <c r="AL53" s="86">
        <f t="shared" si="19"/>
        <v>2365.1</v>
      </c>
      <c r="AM53" s="86">
        <f t="shared" si="19"/>
        <v>61337.96000000001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118183.01999999999</v>
      </c>
      <c r="BM53" s="86">
        <f t="shared" si="19"/>
        <v>0</v>
      </c>
      <c r="BN53" s="86">
        <f t="shared" si="19"/>
        <v>118183.01999999999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390255.51</v>
      </c>
      <c r="BS53" s="86">
        <f t="shared" si="19"/>
        <v>0</v>
      </c>
      <c r="BT53" s="86">
        <f t="shared" si="19"/>
        <v>347539.0400000001</v>
      </c>
      <c r="BU53" s="86">
        <f>BU8</f>
        <v>0</v>
      </c>
      <c r="BV53" s="102">
        <f>BV8+BV20+BV28+BV35+BV42+BV46+BV51</f>
        <v>3125438.58</v>
      </c>
      <c r="BW53" s="87">
        <f>BW20+BW28+BW35+BW42+BW46+BW51</f>
        <v>294537.69999999995</v>
      </c>
      <c r="BX53" s="87">
        <f>BX20+BX28+BX35+BX42+BX46+BX51</f>
        <v>2834255.45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108755.6100000001</v>
      </c>
      <c r="BW54" s="93"/>
      <c r="BX54" s="94">
        <f>IF((Spese_Rendiconto_2018!BX53-Entrate_Rendiconto_2018!E58)&lt;0,Entrate_Rendiconto_2018!E58-Spese_Rendiconto_2018!BX53,0)</f>
        <v>772650.1299999994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2021-05-31T13:10:15Z</dcterms:modified>
  <cp:category/>
  <cp:version/>
  <cp:contentType/>
  <cp:contentStatus/>
</cp:coreProperties>
</file>