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<sst xmlns="http://schemas.openxmlformats.org/spreadsheetml/2006/main" count="870" uniqueCount="152">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</sst>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135370.39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335012.4</v>
      </c>
      <c r="E10" s="45">
        <v>569772.94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121000</v>
      </c>
      <c r="E14" s="45">
        <v>162119.71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456012.4</v>
      </c>
      <c r="E16" s="51">
        <f>E10+E11+E12+E13+E14+E15</f>
        <v>731892.6499999999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116612.99</v>
      </c>
      <c r="E18" s="45">
        <v>180504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32000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116612.99</v>
      </c>
      <c r="E23" s="51">
        <f>E18+E19+E20+E21+E22</f>
        <v>212504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94150</v>
      </c>
      <c r="E25" s="45">
        <v>117524.26</v>
      </c>
    </row>
    <row r="26" spans="2:5" ht="15">
      <c r="B26" s="13">
        <v>30200</v>
      </c>
      <c r="C26" s="54" t="s">
        <v>28</v>
      </c>
      <c r="D26" s="39">
        <v>5500</v>
      </c>
      <c r="E26" s="45">
        <v>5514.72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21400</v>
      </c>
      <c r="E29" s="50">
        <v>23770.82</v>
      </c>
    </row>
    <row r="30" spans="2:5" ht="15.75" thickBot="1">
      <c r="B30" s="16">
        <v>30000</v>
      </c>
      <c r="C30" s="15" t="s">
        <v>32</v>
      </c>
      <c r="D30" s="48">
        <f>D25+D26+D27+D28+D29</f>
        <v>121060</v>
      </c>
      <c r="E30" s="51">
        <f>E25+E26+E27+E28+E29</f>
        <v>146819.80000000002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282081.92000000004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5000</v>
      </c>
      <c r="E36" s="50">
        <v>7500</v>
      </c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289581.92000000004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249500</v>
      </c>
      <c r="E54" s="45">
        <v>308531.27</v>
      </c>
    </row>
    <row r="55" spans="2:5" ht="15">
      <c r="B55" s="13">
        <v>90200</v>
      </c>
      <c r="C55" s="54" t="s">
        <v>62</v>
      </c>
      <c r="D55" s="61">
        <v>27000</v>
      </c>
      <c r="E55" s="62">
        <v>27000</v>
      </c>
    </row>
    <row r="56" spans="2:5" ht="15.75" thickBot="1">
      <c r="B56" s="16">
        <v>90000</v>
      </c>
      <c r="C56" s="15" t="s">
        <v>63</v>
      </c>
      <c r="D56" s="48">
        <f>D54+D55</f>
        <v>276500</v>
      </c>
      <c r="E56" s="51">
        <f>E54+E55</f>
        <v>335531.27</v>
      </c>
    </row>
    <row r="57" spans="2:5" ht="16.5" thickBot="1" thickTop="1">
      <c r="B57" s="109" t="s">
        <v>64</v>
      </c>
      <c r="C57" s="110"/>
      <c r="D57" s="52">
        <f>D16+D23+D30+D37+D43+D49+D52+D56</f>
        <v>1025185.39</v>
      </c>
      <c r="E57" s="55">
        <f>E16+E23+E30+E37+E43+E49+E52+E56</f>
        <v>1716329.6400000001</v>
      </c>
    </row>
    <row r="58" spans="2:5" ht="16.5" thickBot="1" thickTop="1">
      <c r="B58" s="109" t="s">
        <v>65</v>
      </c>
      <c r="C58" s="110"/>
      <c r="D58" s="52">
        <f>D57+D5+D6+D7+D8</f>
        <v>1025185.39</v>
      </c>
      <c r="E58" s="55">
        <f>E57+E5+E6+E7+E8</f>
        <v>1851700.0300000003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454000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80179.93000000001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80179.93000000001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79850</v>
      </c>
      <c r="E25" s="45"/>
    </row>
    <row r="26" spans="2:5" ht="15">
      <c r="B26" s="13">
        <v>30200</v>
      </c>
      <c r="C26" s="54" t="s">
        <v>28</v>
      </c>
      <c r="D26" s="39">
        <v>5500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15100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100460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249500</v>
      </c>
      <c r="E54" s="45"/>
    </row>
    <row r="55" spans="2:5" ht="15">
      <c r="B55" s="13">
        <v>90200</v>
      </c>
      <c r="C55" s="54" t="s">
        <v>62</v>
      </c>
      <c r="D55" s="61">
        <v>27000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276500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916139.93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916139.93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454000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80179.93000000001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80179.93000000001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79850</v>
      </c>
      <c r="E25" s="45"/>
    </row>
    <row r="26" spans="2:5" ht="15">
      <c r="B26" s="13">
        <v>30200</v>
      </c>
      <c r="C26" s="54" t="s">
        <v>28</v>
      </c>
      <c r="D26" s="39">
        <v>5500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15100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100460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249500</v>
      </c>
      <c r="E54" s="45"/>
    </row>
    <row r="55" spans="2:5" ht="15">
      <c r="B55" s="13">
        <v>90200</v>
      </c>
      <c r="C55" s="54" t="s">
        <v>62</v>
      </c>
      <c r="D55" s="61">
        <v>27000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276500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916139.93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916139.93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108300</v>
      </c>
      <c r="E10" s="89">
        <v>0</v>
      </c>
      <c r="F10" s="90">
        <v>134398.40000000002</v>
      </c>
      <c r="G10" s="88"/>
      <c r="H10" s="89"/>
      <c r="I10" s="90"/>
      <c r="J10" s="97">
        <v>17200</v>
      </c>
      <c r="K10" s="89">
        <v>0</v>
      </c>
      <c r="L10" s="101">
        <v>24081.22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1551.89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127051.89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158479.62000000002</v>
      </c>
    </row>
    <row r="11" spans="2:76" ht="15">
      <c r="B11" s="13">
        <v>102</v>
      </c>
      <c r="C11" s="25" t="s">
        <v>92</v>
      </c>
      <c r="D11" s="88">
        <v>8730</v>
      </c>
      <c r="E11" s="89">
        <v>0</v>
      </c>
      <c r="F11" s="90">
        <v>10574.69</v>
      </c>
      <c r="G11" s="88"/>
      <c r="H11" s="89"/>
      <c r="I11" s="90"/>
      <c r="J11" s="97">
        <v>1870</v>
      </c>
      <c r="K11" s="89">
        <v>0</v>
      </c>
      <c r="L11" s="101">
        <v>2407.57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10600</v>
      </c>
      <c r="BW11" s="77">
        <f t="shared" si="1"/>
        <v>0</v>
      </c>
      <c r="BX11" s="79">
        <f t="shared" si="2"/>
        <v>12982.26</v>
      </c>
    </row>
    <row r="12" spans="2:76" ht="15">
      <c r="B12" s="13">
        <v>103</v>
      </c>
      <c r="C12" s="25" t="s">
        <v>93</v>
      </c>
      <c r="D12" s="88">
        <v>162568.69</v>
      </c>
      <c r="E12" s="89">
        <v>0</v>
      </c>
      <c r="F12" s="90">
        <v>331332.62</v>
      </c>
      <c r="G12" s="88"/>
      <c r="H12" s="89"/>
      <c r="I12" s="90"/>
      <c r="J12" s="97">
        <v>2000</v>
      </c>
      <c r="K12" s="89">
        <v>0</v>
      </c>
      <c r="L12" s="101">
        <v>2400</v>
      </c>
      <c r="M12" s="91">
        <v>40100</v>
      </c>
      <c r="N12" s="89">
        <v>0</v>
      </c>
      <c r="O12" s="90">
        <v>58661.97000000001</v>
      </c>
      <c r="P12" s="91">
        <v>5900</v>
      </c>
      <c r="Q12" s="89">
        <v>0</v>
      </c>
      <c r="R12" s="90">
        <v>9492.37</v>
      </c>
      <c r="S12" s="91">
        <v>6750</v>
      </c>
      <c r="T12" s="89">
        <v>0</v>
      </c>
      <c r="U12" s="90">
        <v>9747.86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95934</v>
      </c>
      <c r="AC12" s="89">
        <v>0</v>
      </c>
      <c r="AD12" s="90">
        <v>127559.85</v>
      </c>
      <c r="AE12" s="91">
        <v>102184.98000000001</v>
      </c>
      <c r="AF12" s="89">
        <v>0</v>
      </c>
      <c r="AG12" s="90">
        <v>142137.88</v>
      </c>
      <c r="AH12" s="91">
        <v>1600</v>
      </c>
      <c r="AI12" s="89">
        <v>0</v>
      </c>
      <c r="AJ12" s="90">
        <v>1902.63</v>
      </c>
      <c r="AK12" s="91">
        <v>3600</v>
      </c>
      <c r="AL12" s="89">
        <v>0</v>
      </c>
      <c r="AM12" s="90">
        <v>5450.09</v>
      </c>
      <c r="AN12" s="91"/>
      <c r="AO12" s="89"/>
      <c r="AP12" s="90"/>
      <c r="AQ12" s="91">
        <v>1300</v>
      </c>
      <c r="AR12" s="89">
        <v>0</v>
      </c>
      <c r="AS12" s="90">
        <v>1739.28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421937.67000000004</v>
      </c>
      <c r="BW12" s="77">
        <f t="shared" si="1"/>
        <v>0</v>
      </c>
      <c r="BX12" s="79">
        <f t="shared" si="2"/>
        <v>690424.55</v>
      </c>
    </row>
    <row r="13" spans="2:76" ht="15">
      <c r="B13" s="13">
        <v>104</v>
      </c>
      <c r="C13" s="25" t="s">
        <v>19</v>
      </c>
      <c r="D13" s="88">
        <v>6200</v>
      </c>
      <c r="E13" s="89">
        <v>0</v>
      </c>
      <c r="F13" s="90">
        <v>6577.420000000001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28600</v>
      </c>
      <c r="N13" s="89">
        <v>0</v>
      </c>
      <c r="O13" s="90">
        <v>30235</v>
      </c>
      <c r="P13" s="91">
        <v>300</v>
      </c>
      <c r="Q13" s="89">
        <v>0</v>
      </c>
      <c r="R13" s="90">
        <v>300</v>
      </c>
      <c r="S13" s="91">
        <v>2000</v>
      </c>
      <c r="T13" s="89">
        <v>0</v>
      </c>
      <c r="U13" s="90">
        <v>2000</v>
      </c>
      <c r="V13" s="91">
        <v>3100</v>
      </c>
      <c r="W13" s="89">
        <v>0</v>
      </c>
      <c r="X13" s="90">
        <v>3100</v>
      </c>
      <c r="Y13" s="91">
        <v>0</v>
      </c>
      <c r="Z13" s="89">
        <v>0</v>
      </c>
      <c r="AA13" s="90">
        <v>0</v>
      </c>
      <c r="AB13" s="91">
        <v>0</v>
      </c>
      <c r="AC13" s="89">
        <v>0</v>
      </c>
      <c r="AD13" s="90">
        <v>3255.17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25800</v>
      </c>
      <c r="AL13" s="89">
        <v>0</v>
      </c>
      <c r="AM13" s="90">
        <v>25800</v>
      </c>
      <c r="AN13" s="91"/>
      <c r="AO13" s="89"/>
      <c r="AP13" s="90"/>
      <c r="AQ13" s="91">
        <v>28346</v>
      </c>
      <c r="AR13" s="89">
        <v>0</v>
      </c>
      <c r="AS13" s="90">
        <v>28346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94346</v>
      </c>
      <c r="BW13" s="77">
        <f t="shared" si="1"/>
        <v>0</v>
      </c>
      <c r="BX13" s="79">
        <f t="shared" si="2"/>
        <v>99613.59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1380.01</v>
      </c>
      <c r="BM16" s="89">
        <v>0</v>
      </c>
      <c r="BN16" s="90">
        <v>1380.01</v>
      </c>
      <c r="BO16" s="91"/>
      <c r="BP16" s="89"/>
      <c r="BQ16" s="90"/>
      <c r="BR16" s="97"/>
      <c r="BS16" s="89"/>
      <c r="BT16" s="101"/>
      <c r="BU16" s="76"/>
      <c r="BV16" s="85">
        <f t="shared" si="0"/>
        <v>1380.01</v>
      </c>
      <c r="BW16" s="77">
        <f t="shared" si="1"/>
        <v>0</v>
      </c>
      <c r="BX16" s="79">
        <f t="shared" si="2"/>
        <v>1380.01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5">
      <c r="B19" s="13">
        <v>110</v>
      </c>
      <c r="C19" s="25" t="s">
        <v>98</v>
      </c>
      <c r="D19" s="88">
        <v>10350</v>
      </c>
      <c r="E19" s="89">
        <v>0</v>
      </c>
      <c r="F19" s="90">
        <v>10350</v>
      </c>
      <c r="G19" s="88"/>
      <c r="H19" s="89"/>
      <c r="I19" s="90"/>
      <c r="J19" s="97">
        <v>300</v>
      </c>
      <c r="K19" s="89">
        <v>0</v>
      </c>
      <c r="L19" s="101">
        <v>300</v>
      </c>
      <c r="M19" s="97">
        <v>200</v>
      </c>
      <c r="N19" s="89">
        <v>0</v>
      </c>
      <c r="O19" s="101">
        <v>200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500</v>
      </c>
      <c r="AI19" s="89">
        <v>0</v>
      </c>
      <c r="AJ19" s="101">
        <v>500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450</v>
      </c>
      <c r="BA19" s="89">
        <v>0</v>
      </c>
      <c r="BB19" s="101">
        <v>450</v>
      </c>
      <c r="BC19" s="97"/>
      <c r="BD19" s="89"/>
      <c r="BE19" s="101"/>
      <c r="BF19" s="97"/>
      <c r="BG19" s="89"/>
      <c r="BH19" s="101"/>
      <c r="BI19" s="97">
        <v>20502.29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32302.29</v>
      </c>
      <c r="BW19" s="77">
        <f t="shared" si="1"/>
        <v>0</v>
      </c>
      <c r="BX19" s="79">
        <f t="shared" si="2"/>
        <v>21800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297148.69</v>
      </c>
      <c r="E20" s="78">
        <f t="shared" si="3"/>
        <v>0</v>
      </c>
      <c r="F20" s="79">
        <f t="shared" si="3"/>
        <v>494233.13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21370</v>
      </c>
      <c r="K20" s="78">
        <f t="shared" si="3"/>
        <v>0</v>
      </c>
      <c r="L20" s="77">
        <f t="shared" si="3"/>
        <v>29188.79</v>
      </c>
      <c r="M20" s="98">
        <f t="shared" si="3"/>
        <v>68900</v>
      </c>
      <c r="N20" s="78">
        <f t="shared" si="3"/>
        <v>0</v>
      </c>
      <c r="O20" s="77">
        <f t="shared" si="3"/>
        <v>89096.97</v>
      </c>
      <c r="P20" s="98">
        <f t="shared" si="3"/>
        <v>6200</v>
      </c>
      <c r="Q20" s="78">
        <f t="shared" si="3"/>
        <v>0</v>
      </c>
      <c r="R20" s="77">
        <f t="shared" si="3"/>
        <v>9792.37</v>
      </c>
      <c r="S20" s="98">
        <f t="shared" si="3"/>
        <v>8750</v>
      </c>
      <c r="T20" s="78">
        <f t="shared" si="3"/>
        <v>0</v>
      </c>
      <c r="U20" s="77">
        <f t="shared" si="3"/>
        <v>11747.86</v>
      </c>
      <c r="V20" s="98">
        <f t="shared" si="3"/>
        <v>3100</v>
      </c>
      <c r="W20" s="78">
        <f t="shared" si="3"/>
        <v>0</v>
      </c>
      <c r="X20" s="77">
        <f t="shared" si="3"/>
        <v>3100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95934</v>
      </c>
      <c r="AC20" s="78">
        <f t="shared" si="3"/>
        <v>0</v>
      </c>
      <c r="AD20" s="77">
        <f t="shared" si="3"/>
        <v>130815.01999999999</v>
      </c>
      <c r="AE20" s="98">
        <f t="shared" si="3"/>
        <v>102184.98000000001</v>
      </c>
      <c r="AF20" s="78">
        <f t="shared" si="3"/>
        <v>0</v>
      </c>
      <c r="AG20" s="77">
        <f t="shared" si="3"/>
        <v>142137.88</v>
      </c>
      <c r="AH20" s="98">
        <f t="shared" si="3"/>
        <v>2100</v>
      </c>
      <c r="AI20" s="78">
        <f t="shared" si="3"/>
        <v>0</v>
      </c>
      <c r="AJ20" s="77">
        <f t="shared" si="3"/>
        <v>2402.63</v>
      </c>
      <c r="AK20" s="98">
        <f t="shared" si="3"/>
        <v>29400</v>
      </c>
      <c r="AL20" s="78">
        <f t="shared" si="3"/>
        <v>0</v>
      </c>
      <c r="AM20" s="77">
        <f t="shared" si="3"/>
        <v>31250.09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29646</v>
      </c>
      <c r="AR20" s="78">
        <f t="shared" si="3"/>
        <v>0</v>
      </c>
      <c r="AS20" s="77">
        <f t="shared" si="3"/>
        <v>30085.28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450</v>
      </c>
      <c r="BA20" s="78">
        <f t="shared" si="3"/>
        <v>0</v>
      </c>
      <c r="BB20" s="77">
        <f t="shared" si="3"/>
        <v>450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22054.18</v>
      </c>
      <c r="BJ20" s="78">
        <f t="shared" si="3"/>
        <v>0</v>
      </c>
      <c r="BK20" s="77">
        <f t="shared" si="3"/>
        <v>10000</v>
      </c>
      <c r="BL20" s="98">
        <f t="shared" si="3"/>
        <v>1380.01</v>
      </c>
      <c r="BM20" s="78">
        <f t="shared" si="3"/>
        <v>0</v>
      </c>
      <c r="BN20" s="77">
        <f t="shared" si="3"/>
        <v>1380.01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688617.8600000001</v>
      </c>
      <c r="BW20" s="77">
        <f>BW10+BW11+BW12+BW13+BW14+BW15+BW16+BW17+BW18+BW19</f>
        <v>0</v>
      </c>
      <c r="BX20" s="95">
        <f>BX10+BX11+BX12+BX13+BX14+BX15+BX16+BX17+BX18+BX19</f>
        <v>985680.03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>
        <v>118979.09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0</v>
      </c>
      <c r="P24" s="97"/>
      <c r="Q24" s="89"/>
      <c r="R24" s="101"/>
      <c r="S24" s="97">
        <v>50000</v>
      </c>
      <c r="T24" s="89">
        <v>0</v>
      </c>
      <c r="U24" s="101">
        <v>97082.16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2500</v>
      </c>
      <c r="AF24" s="89">
        <v>0</v>
      </c>
      <c r="AG24" s="101">
        <v>50742.46</v>
      </c>
      <c r="AH24" s="97"/>
      <c r="AI24" s="89"/>
      <c r="AJ24" s="101"/>
      <c r="AK24" s="97">
        <v>0</v>
      </c>
      <c r="AL24" s="89">
        <v>0</v>
      </c>
      <c r="AM24" s="101">
        <v>4727.5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55000</v>
      </c>
      <c r="BW24" s="77">
        <f t="shared" si="4"/>
        <v>0</v>
      </c>
      <c r="BX24" s="79">
        <f t="shared" si="4"/>
        <v>271531.21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2500</v>
      </c>
      <c r="E28" s="78">
        <f t="shared" si="5"/>
        <v>0</v>
      </c>
      <c r="F28" s="79">
        <f t="shared" si="5"/>
        <v>118979.09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50000</v>
      </c>
      <c r="T28" s="78">
        <f t="shared" si="5"/>
        <v>0</v>
      </c>
      <c r="U28" s="77">
        <f t="shared" si="5"/>
        <v>97082.16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2500</v>
      </c>
      <c r="AF28" s="78">
        <f t="shared" si="5"/>
        <v>0</v>
      </c>
      <c r="AG28" s="77">
        <f t="shared" si="5"/>
        <v>50742.46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4727.5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271531.21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5067.53</v>
      </c>
      <c r="BM40" s="89">
        <v>0</v>
      </c>
      <c r="BN40" s="101">
        <v>5067.53</v>
      </c>
      <c r="BO40" s="97"/>
      <c r="BP40" s="89"/>
      <c r="BQ40" s="101"/>
      <c r="BR40" s="97"/>
      <c r="BS40" s="89"/>
      <c r="BT40" s="101"/>
      <c r="BU40" s="76"/>
      <c r="BV40" s="85">
        <f t="shared" si="10"/>
        <v>5067.53</v>
      </c>
      <c r="BW40" s="77">
        <f t="shared" si="10"/>
        <v>0</v>
      </c>
      <c r="BX40" s="79">
        <f t="shared" si="10"/>
        <v>5067.53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5067.53</v>
      </c>
      <c r="BM42" s="78">
        <f t="shared" si="12"/>
        <v>0</v>
      </c>
      <c r="BN42" s="77">
        <f t="shared" si="12"/>
        <v>5067.53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5067.53</v>
      </c>
      <c r="BW42" s="77">
        <f>BW38+BW39+BW40+BW41</f>
        <v>0</v>
      </c>
      <c r="BX42" s="95">
        <f>BX38+BX39+BX40+BX41</f>
        <v>5067.53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246500</v>
      </c>
      <c r="BS49" s="89">
        <v>0</v>
      </c>
      <c r="BT49" s="101">
        <v>309023.71</v>
      </c>
      <c r="BU49" s="76"/>
      <c r="BV49" s="85">
        <f aca="true" t="shared" si="15" ref="BV49:BX50">D49+G49+J49+M49+P49+S49+V49+Y49+AB49+AE49+AH49+AK49+AN49+AQ49+AT49+AW49+AZ49+BC49+BF49+BI49+BL49+BO49+BR49</f>
        <v>246500</v>
      </c>
      <c r="BW49" s="77">
        <f t="shared" si="15"/>
        <v>0</v>
      </c>
      <c r="BX49" s="79">
        <f t="shared" si="15"/>
        <v>309023.71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30000</v>
      </c>
      <c r="BS50" s="89">
        <v>0</v>
      </c>
      <c r="BT50" s="101">
        <v>30595.51</v>
      </c>
      <c r="BU50" s="76"/>
      <c r="BV50" s="85">
        <f t="shared" si="15"/>
        <v>30000</v>
      </c>
      <c r="BW50" s="77">
        <f t="shared" si="15"/>
        <v>0</v>
      </c>
      <c r="BX50" s="79">
        <f t="shared" si="15"/>
        <v>30595.510000000002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276500</v>
      </c>
      <c r="BS51" s="78">
        <f>BS49+BS50</f>
        <v>0</v>
      </c>
      <c r="BT51" s="77">
        <f>BT49+BT50</f>
        <v>339619.22000000003</v>
      </c>
      <c r="BU51" s="85"/>
      <c r="BV51" s="85">
        <f>BV49+BV50</f>
        <v>276500</v>
      </c>
      <c r="BW51" s="77">
        <f>BW49+BW50</f>
        <v>0</v>
      </c>
      <c r="BX51" s="95">
        <f>BX49+BX50</f>
        <v>339619.22000000003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299648.69</v>
      </c>
      <c r="E53" s="86">
        <f t="shared" si="18"/>
        <v>0</v>
      </c>
      <c r="F53" s="86">
        <f t="shared" si="18"/>
        <v>613212.22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21370</v>
      </c>
      <c r="K53" s="86">
        <f t="shared" si="18"/>
        <v>0</v>
      </c>
      <c r="L53" s="86">
        <f t="shared" si="18"/>
        <v>29188.79</v>
      </c>
      <c r="M53" s="86">
        <f t="shared" si="18"/>
        <v>68900</v>
      </c>
      <c r="N53" s="86">
        <f t="shared" si="18"/>
        <v>0</v>
      </c>
      <c r="O53" s="86">
        <f t="shared" si="18"/>
        <v>89096.97</v>
      </c>
      <c r="P53" s="86">
        <f t="shared" si="18"/>
        <v>6200</v>
      </c>
      <c r="Q53" s="86">
        <f t="shared" si="18"/>
        <v>0</v>
      </c>
      <c r="R53" s="86">
        <f t="shared" si="18"/>
        <v>9792.37</v>
      </c>
      <c r="S53" s="86">
        <f t="shared" si="18"/>
        <v>58750</v>
      </c>
      <c r="T53" s="86">
        <f t="shared" si="18"/>
        <v>0</v>
      </c>
      <c r="U53" s="86">
        <f t="shared" si="18"/>
        <v>108830.02</v>
      </c>
      <c r="V53" s="86">
        <f t="shared" si="18"/>
        <v>3100</v>
      </c>
      <c r="W53" s="86">
        <f t="shared" si="18"/>
        <v>0</v>
      </c>
      <c r="X53" s="86">
        <f t="shared" si="18"/>
        <v>3100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95934</v>
      </c>
      <c r="AC53" s="86">
        <f t="shared" si="18"/>
        <v>0</v>
      </c>
      <c r="AD53" s="86">
        <f t="shared" si="18"/>
        <v>130815.01999999999</v>
      </c>
      <c r="AE53" s="86">
        <f t="shared" si="18"/>
        <v>104684.98000000001</v>
      </c>
      <c r="AF53" s="86">
        <f t="shared" si="18"/>
        <v>0</v>
      </c>
      <c r="AG53" s="86">
        <f t="shared" si="18"/>
        <v>192880.34</v>
      </c>
      <c r="AH53" s="86">
        <f t="shared" si="18"/>
        <v>2100</v>
      </c>
      <c r="AI53" s="86">
        <f t="shared" si="18"/>
        <v>0</v>
      </c>
      <c r="AJ53" s="86">
        <f aca="true" t="shared" si="19" ref="AJ53:BT53">AJ20+AJ28+AJ35+AJ42+AJ46+AJ51</f>
        <v>2402.63</v>
      </c>
      <c r="AK53" s="86">
        <f t="shared" si="19"/>
        <v>29400</v>
      </c>
      <c r="AL53" s="86">
        <f t="shared" si="19"/>
        <v>0</v>
      </c>
      <c r="AM53" s="86">
        <f t="shared" si="19"/>
        <v>35977.59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29646</v>
      </c>
      <c r="AR53" s="86">
        <f t="shared" si="19"/>
        <v>0</v>
      </c>
      <c r="AS53" s="86">
        <f t="shared" si="19"/>
        <v>30085.28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450</v>
      </c>
      <c r="BA53" s="86">
        <f t="shared" si="19"/>
        <v>0</v>
      </c>
      <c r="BB53" s="86">
        <f t="shared" si="19"/>
        <v>450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22054.18</v>
      </c>
      <c r="BJ53" s="86">
        <f t="shared" si="19"/>
        <v>0</v>
      </c>
      <c r="BK53" s="86">
        <f t="shared" si="19"/>
        <v>10000</v>
      </c>
      <c r="BL53" s="86">
        <f t="shared" si="19"/>
        <v>6447.54</v>
      </c>
      <c r="BM53" s="86">
        <f t="shared" si="19"/>
        <v>0</v>
      </c>
      <c r="BN53" s="86">
        <f t="shared" si="19"/>
        <v>6447.54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276500</v>
      </c>
      <c r="BS53" s="86">
        <f t="shared" si="19"/>
        <v>0</v>
      </c>
      <c r="BT53" s="86">
        <f t="shared" si="19"/>
        <v>339619.22000000003</v>
      </c>
      <c r="BU53" s="86">
        <f>BU8</f>
        <v>0</v>
      </c>
      <c r="BV53" s="102">
        <f>BV8+BV20+BV28+BV35+BV42+BV46+BV51</f>
        <v>1025185.3900000001</v>
      </c>
      <c r="BW53" s="87">
        <f>BW20+BW28+BW35+BW42+BW46+BW51</f>
        <v>0</v>
      </c>
      <c r="BX53" s="87">
        <f>BX20+BX28+BX35+BX42+BX46+BX51</f>
        <v>1601897.99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94300</v>
      </c>
      <c r="E10" s="89">
        <v>0</v>
      </c>
      <c r="F10" s="90"/>
      <c r="G10" s="88"/>
      <c r="H10" s="89"/>
      <c r="I10" s="90"/>
      <c r="J10" s="97">
        <v>33200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1551.89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129051.89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7930</v>
      </c>
      <c r="E11" s="89">
        <v>0</v>
      </c>
      <c r="F11" s="90"/>
      <c r="G11" s="88"/>
      <c r="H11" s="89"/>
      <c r="I11" s="90"/>
      <c r="J11" s="97">
        <v>2470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147668.69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27142.71</v>
      </c>
      <c r="N12" s="89">
        <v>0</v>
      </c>
      <c r="O12" s="90"/>
      <c r="P12" s="91">
        <v>5900</v>
      </c>
      <c r="Q12" s="89">
        <v>0</v>
      </c>
      <c r="R12" s="90"/>
      <c r="S12" s="91">
        <v>6750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95934</v>
      </c>
      <c r="AC12" s="89">
        <v>0</v>
      </c>
      <c r="AD12" s="90"/>
      <c r="AE12" s="91">
        <v>101264.38</v>
      </c>
      <c r="AF12" s="89">
        <v>0</v>
      </c>
      <c r="AG12" s="90"/>
      <c r="AH12" s="91">
        <v>1600</v>
      </c>
      <c r="AI12" s="89">
        <v>0</v>
      </c>
      <c r="AJ12" s="90"/>
      <c r="AK12" s="91">
        <v>3100</v>
      </c>
      <c r="AL12" s="89">
        <v>0</v>
      </c>
      <c r="AM12" s="90"/>
      <c r="AN12" s="91"/>
      <c r="AO12" s="89"/>
      <c r="AP12" s="90"/>
      <c r="AQ12" s="91">
        <v>1300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391659.78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6200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28000</v>
      </c>
      <c r="N13" s="89">
        <v>0</v>
      </c>
      <c r="O13" s="90"/>
      <c r="P13" s="91">
        <v>300</v>
      </c>
      <c r="Q13" s="89">
        <v>0</v>
      </c>
      <c r="R13" s="90"/>
      <c r="S13" s="91">
        <v>2000</v>
      </c>
      <c r="T13" s="89">
        <v>0</v>
      </c>
      <c r="U13" s="90"/>
      <c r="V13" s="91">
        <v>3100</v>
      </c>
      <c r="W13" s="89">
        <v>0</v>
      </c>
      <c r="X13" s="90"/>
      <c r="Y13" s="91">
        <v>0</v>
      </c>
      <c r="Z13" s="89">
        <v>0</v>
      </c>
      <c r="AA13" s="90"/>
      <c r="AB13" s="91">
        <v>0</v>
      </c>
      <c r="AC13" s="89">
        <v>0</v>
      </c>
      <c r="AD13" s="90"/>
      <c r="AE13" s="91">
        <v>0</v>
      </c>
      <c r="AF13" s="89">
        <v>0</v>
      </c>
      <c r="AG13" s="90"/>
      <c r="AH13" s="91">
        <v>0</v>
      </c>
      <c r="AI13" s="89">
        <v>0</v>
      </c>
      <c r="AJ13" s="90"/>
      <c r="AK13" s="91">
        <v>25800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1116.34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1116.34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10350</v>
      </c>
      <c r="E19" s="89">
        <v>0</v>
      </c>
      <c r="F19" s="90"/>
      <c r="G19" s="88"/>
      <c r="H19" s="89"/>
      <c r="I19" s="90"/>
      <c r="J19" s="97">
        <v>300</v>
      </c>
      <c r="K19" s="89">
        <v>0</v>
      </c>
      <c r="L19" s="101"/>
      <c r="M19" s="97">
        <v>200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500.83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450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18879.89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30680.72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267448.69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36970</v>
      </c>
      <c r="K20" s="78">
        <f t="shared" si="1"/>
        <v>0</v>
      </c>
      <c r="L20" s="77">
        <f t="shared" si="1"/>
        <v>0</v>
      </c>
      <c r="M20" s="98">
        <f t="shared" si="1"/>
        <v>55342.71</v>
      </c>
      <c r="N20" s="78">
        <f t="shared" si="1"/>
        <v>0</v>
      </c>
      <c r="O20" s="77">
        <f t="shared" si="1"/>
        <v>0</v>
      </c>
      <c r="P20" s="98">
        <f t="shared" si="1"/>
        <v>6200</v>
      </c>
      <c r="Q20" s="78">
        <f t="shared" si="1"/>
        <v>0</v>
      </c>
      <c r="R20" s="77">
        <f t="shared" si="1"/>
        <v>0</v>
      </c>
      <c r="S20" s="98">
        <f t="shared" si="1"/>
        <v>8750</v>
      </c>
      <c r="T20" s="78">
        <f t="shared" si="1"/>
        <v>0</v>
      </c>
      <c r="U20" s="77">
        <f t="shared" si="1"/>
        <v>0</v>
      </c>
      <c r="V20" s="98">
        <f t="shared" si="1"/>
        <v>3100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95934</v>
      </c>
      <c r="AC20" s="78">
        <f t="shared" si="1"/>
        <v>0</v>
      </c>
      <c r="AD20" s="77">
        <f t="shared" si="1"/>
        <v>0</v>
      </c>
      <c r="AE20" s="98">
        <f t="shared" si="1"/>
        <v>101264.38</v>
      </c>
      <c r="AF20" s="78">
        <f t="shared" si="1"/>
        <v>0</v>
      </c>
      <c r="AG20" s="77">
        <f t="shared" si="1"/>
        <v>0</v>
      </c>
      <c r="AH20" s="98">
        <f t="shared" si="1"/>
        <v>2100.83</v>
      </c>
      <c r="AI20" s="78">
        <f t="shared" si="1"/>
        <v>0</v>
      </c>
      <c r="AJ20" s="77">
        <f t="shared" si="1"/>
        <v>0</v>
      </c>
      <c r="AK20" s="98">
        <f t="shared" si="1"/>
        <v>28900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450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20431.78</v>
      </c>
      <c r="BJ20" s="78">
        <f t="shared" si="1"/>
        <v>0</v>
      </c>
      <c r="BK20" s="77">
        <f t="shared" si="1"/>
        <v>0</v>
      </c>
      <c r="BL20" s="98">
        <f t="shared" si="1"/>
        <v>1116.34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629308.73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5331.2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5331.2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5331.2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5331.2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246500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246500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30000</v>
      </c>
      <c r="BS50" s="89">
        <v>0</v>
      </c>
      <c r="BT50" s="101"/>
      <c r="BU50" s="76"/>
      <c r="BV50" s="85">
        <f t="shared" si="9"/>
        <v>30000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276500</v>
      </c>
      <c r="BS51" s="78">
        <f>BS49+BS50</f>
        <v>0</v>
      </c>
      <c r="BT51" s="77">
        <f>BT49+BT50</f>
        <v>0</v>
      </c>
      <c r="BU51" s="85"/>
      <c r="BV51" s="85">
        <f>BV49+BV50</f>
        <v>276500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269948.69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36970</v>
      </c>
      <c r="K53" s="86">
        <f t="shared" si="11"/>
        <v>0</v>
      </c>
      <c r="L53" s="86">
        <f t="shared" si="11"/>
        <v>0</v>
      </c>
      <c r="M53" s="86">
        <f t="shared" si="11"/>
        <v>55342.71</v>
      </c>
      <c r="N53" s="86">
        <f t="shared" si="11"/>
        <v>0</v>
      </c>
      <c r="O53" s="86">
        <f t="shared" si="11"/>
        <v>0</v>
      </c>
      <c r="P53" s="86">
        <f t="shared" si="11"/>
        <v>6200</v>
      </c>
      <c r="Q53" s="86">
        <f t="shared" si="11"/>
        <v>0</v>
      </c>
      <c r="R53" s="86">
        <f t="shared" si="11"/>
        <v>0</v>
      </c>
      <c r="S53" s="86">
        <f t="shared" si="11"/>
        <v>8750</v>
      </c>
      <c r="T53" s="86">
        <f t="shared" si="11"/>
        <v>0</v>
      </c>
      <c r="U53" s="86">
        <f t="shared" si="11"/>
        <v>0</v>
      </c>
      <c r="V53" s="86">
        <f t="shared" si="11"/>
        <v>3100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95934</v>
      </c>
      <c r="AC53" s="86">
        <f t="shared" si="11"/>
        <v>0</v>
      </c>
      <c r="AD53" s="86">
        <f t="shared" si="11"/>
        <v>0</v>
      </c>
      <c r="AE53" s="86">
        <f t="shared" si="11"/>
        <v>103764.38</v>
      </c>
      <c r="AF53" s="86">
        <f t="shared" si="11"/>
        <v>0</v>
      </c>
      <c r="AG53" s="86">
        <f t="shared" si="11"/>
        <v>0</v>
      </c>
      <c r="AH53" s="86">
        <f t="shared" si="11"/>
        <v>2100.83</v>
      </c>
      <c r="AI53" s="86">
        <f t="shared" si="11"/>
        <v>0</v>
      </c>
      <c r="AJ53" s="86">
        <f t="shared" si="11"/>
        <v>0</v>
      </c>
      <c r="AK53" s="86">
        <f t="shared" si="11"/>
        <v>28900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450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20431.78</v>
      </c>
      <c r="BJ53" s="86">
        <f t="shared" si="11"/>
        <v>0</v>
      </c>
      <c r="BK53" s="86">
        <f t="shared" si="11"/>
        <v>0</v>
      </c>
      <c r="BL53" s="86">
        <f t="shared" si="11"/>
        <v>6447.54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916139.9299999999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94300</v>
      </c>
      <c r="E10" s="89">
        <v>0</v>
      </c>
      <c r="F10" s="90"/>
      <c r="G10" s="88"/>
      <c r="H10" s="89"/>
      <c r="I10" s="90"/>
      <c r="J10" s="97">
        <v>33200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1551.89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129051.89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7930</v>
      </c>
      <c r="E11" s="89">
        <v>0</v>
      </c>
      <c r="F11" s="90"/>
      <c r="G11" s="88"/>
      <c r="H11" s="89"/>
      <c r="I11" s="90"/>
      <c r="J11" s="97">
        <v>2470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147668.69</v>
      </c>
      <c r="E12" s="89">
        <v>0</v>
      </c>
      <c r="F12" s="90"/>
      <c r="G12" s="88"/>
      <c r="H12" s="89"/>
      <c r="I12" s="90"/>
      <c r="J12" s="97">
        <v>1000</v>
      </c>
      <c r="K12" s="89">
        <v>0</v>
      </c>
      <c r="L12" s="101"/>
      <c r="M12" s="91">
        <v>27142.71</v>
      </c>
      <c r="N12" s="89">
        <v>0</v>
      </c>
      <c r="O12" s="90"/>
      <c r="P12" s="91">
        <v>5900.83</v>
      </c>
      <c r="Q12" s="89">
        <v>0</v>
      </c>
      <c r="R12" s="90"/>
      <c r="S12" s="91">
        <v>6750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95934</v>
      </c>
      <c r="AC12" s="89">
        <v>0</v>
      </c>
      <c r="AD12" s="90"/>
      <c r="AE12" s="91">
        <v>101264.38</v>
      </c>
      <c r="AF12" s="89">
        <v>0</v>
      </c>
      <c r="AG12" s="90"/>
      <c r="AH12" s="91">
        <v>1600</v>
      </c>
      <c r="AI12" s="89">
        <v>0</v>
      </c>
      <c r="AJ12" s="90"/>
      <c r="AK12" s="91">
        <v>3100</v>
      </c>
      <c r="AL12" s="89">
        <v>0</v>
      </c>
      <c r="AM12" s="90"/>
      <c r="AN12" s="91"/>
      <c r="AO12" s="89"/>
      <c r="AP12" s="90"/>
      <c r="AQ12" s="91">
        <v>1300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391660.61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6200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28000</v>
      </c>
      <c r="N13" s="89">
        <v>0</v>
      </c>
      <c r="O13" s="90"/>
      <c r="P13" s="91">
        <v>300</v>
      </c>
      <c r="Q13" s="89">
        <v>0</v>
      </c>
      <c r="R13" s="90"/>
      <c r="S13" s="91">
        <v>2000</v>
      </c>
      <c r="T13" s="89">
        <v>0</v>
      </c>
      <c r="U13" s="90"/>
      <c r="V13" s="91">
        <v>3100</v>
      </c>
      <c r="W13" s="89">
        <v>0</v>
      </c>
      <c r="X13" s="90"/>
      <c r="Y13" s="91">
        <v>0</v>
      </c>
      <c r="Z13" s="89">
        <v>0</v>
      </c>
      <c r="AA13" s="90"/>
      <c r="AB13" s="91">
        <v>0</v>
      </c>
      <c r="AC13" s="89">
        <v>0</v>
      </c>
      <c r="AD13" s="90"/>
      <c r="AE13" s="91">
        <v>0</v>
      </c>
      <c r="AF13" s="89">
        <v>0</v>
      </c>
      <c r="AG13" s="90"/>
      <c r="AH13" s="91">
        <v>0</v>
      </c>
      <c r="AI13" s="89">
        <v>0</v>
      </c>
      <c r="AJ13" s="90"/>
      <c r="AK13" s="91">
        <v>25800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838.97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838.97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10350</v>
      </c>
      <c r="E19" s="89">
        <v>0</v>
      </c>
      <c r="F19" s="90"/>
      <c r="G19" s="88"/>
      <c r="H19" s="89"/>
      <c r="I19" s="90"/>
      <c r="J19" s="97">
        <v>300</v>
      </c>
      <c r="K19" s="89">
        <v>0</v>
      </c>
      <c r="L19" s="101"/>
      <c r="M19" s="97">
        <v>200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500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450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18879.89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30679.89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267448.69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36970</v>
      </c>
      <c r="K20" s="78">
        <f t="shared" si="1"/>
        <v>0</v>
      </c>
      <c r="L20" s="77">
        <f t="shared" si="1"/>
        <v>0</v>
      </c>
      <c r="M20" s="98">
        <f t="shared" si="1"/>
        <v>55342.71</v>
      </c>
      <c r="N20" s="78">
        <f t="shared" si="1"/>
        <v>0</v>
      </c>
      <c r="O20" s="77">
        <f t="shared" si="1"/>
        <v>0</v>
      </c>
      <c r="P20" s="98">
        <f t="shared" si="1"/>
        <v>6200.83</v>
      </c>
      <c r="Q20" s="78">
        <f t="shared" si="1"/>
        <v>0</v>
      </c>
      <c r="R20" s="77">
        <f t="shared" si="1"/>
        <v>0</v>
      </c>
      <c r="S20" s="98">
        <f t="shared" si="1"/>
        <v>8750</v>
      </c>
      <c r="T20" s="78">
        <f t="shared" si="1"/>
        <v>0</v>
      </c>
      <c r="U20" s="77">
        <f t="shared" si="1"/>
        <v>0</v>
      </c>
      <c r="V20" s="98">
        <f t="shared" si="1"/>
        <v>3100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95934</v>
      </c>
      <c r="AC20" s="78">
        <f t="shared" si="1"/>
        <v>0</v>
      </c>
      <c r="AD20" s="77">
        <f t="shared" si="1"/>
        <v>0</v>
      </c>
      <c r="AE20" s="98">
        <f t="shared" si="1"/>
        <v>101264.38</v>
      </c>
      <c r="AF20" s="78">
        <f t="shared" si="1"/>
        <v>0</v>
      </c>
      <c r="AG20" s="77">
        <f t="shared" si="1"/>
        <v>0</v>
      </c>
      <c r="AH20" s="98">
        <f t="shared" si="1"/>
        <v>2100</v>
      </c>
      <c r="AI20" s="78">
        <f t="shared" si="1"/>
        <v>0</v>
      </c>
      <c r="AJ20" s="77">
        <f t="shared" si="1"/>
        <v>0</v>
      </c>
      <c r="AK20" s="98">
        <f t="shared" si="1"/>
        <v>28900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1300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450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20431.78</v>
      </c>
      <c r="BJ20" s="78">
        <f t="shared" si="1"/>
        <v>0</v>
      </c>
      <c r="BK20" s="77">
        <f t="shared" si="1"/>
        <v>0</v>
      </c>
      <c r="BL20" s="98">
        <f t="shared" si="1"/>
        <v>838.97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629031.36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5608.57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5608.57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5608.57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5608.57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246500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246500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30000</v>
      </c>
      <c r="BS50" s="89">
        <v>0</v>
      </c>
      <c r="BT50" s="101"/>
      <c r="BU50" s="76"/>
      <c r="BV50" s="85">
        <f t="shared" si="9"/>
        <v>30000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276500</v>
      </c>
      <c r="BS51" s="78">
        <f>BS49+BS50</f>
        <v>0</v>
      </c>
      <c r="BT51" s="77">
        <f>BT49+BT50</f>
        <v>0</v>
      </c>
      <c r="BU51" s="85"/>
      <c r="BV51" s="85">
        <f>BV49+BV50</f>
        <v>276500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269948.69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36970</v>
      </c>
      <c r="K53" s="86">
        <f t="shared" si="11"/>
        <v>0</v>
      </c>
      <c r="L53" s="86">
        <f t="shared" si="11"/>
        <v>0</v>
      </c>
      <c r="M53" s="86">
        <f t="shared" si="11"/>
        <v>55342.71</v>
      </c>
      <c r="N53" s="86">
        <f t="shared" si="11"/>
        <v>0</v>
      </c>
      <c r="O53" s="86">
        <f t="shared" si="11"/>
        <v>0</v>
      </c>
      <c r="P53" s="86">
        <f t="shared" si="11"/>
        <v>6200.83</v>
      </c>
      <c r="Q53" s="86">
        <f t="shared" si="11"/>
        <v>0</v>
      </c>
      <c r="R53" s="86">
        <f t="shared" si="11"/>
        <v>0</v>
      </c>
      <c r="S53" s="86">
        <f t="shared" si="11"/>
        <v>8750</v>
      </c>
      <c r="T53" s="86">
        <f t="shared" si="11"/>
        <v>0</v>
      </c>
      <c r="U53" s="86">
        <f t="shared" si="11"/>
        <v>0</v>
      </c>
      <c r="V53" s="86">
        <f t="shared" si="11"/>
        <v>3100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95934</v>
      </c>
      <c r="AC53" s="86">
        <f t="shared" si="11"/>
        <v>0</v>
      </c>
      <c r="AD53" s="86">
        <f t="shared" si="11"/>
        <v>0</v>
      </c>
      <c r="AE53" s="86">
        <f t="shared" si="11"/>
        <v>103764.38</v>
      </c>
      <c r="AF53" s="86">
        <f t="shared" si="11"/>
        <v>0</v>
      </c>
      <c r="AG53" s="86">
        <f t="shared" si="11"/>
        <v>0</v>
      </c>
      <c r="AH53" s="86">
        <f t="shared" si="11"/>
        <v>2100</v>
      </c>
      <c r="AI53" s="86">
        <f t="shared" si="11"/>
        <v>0</v>
      </c>
      <c r="AJ53" s="86">
        <f t="shared" si="11"/>
        <v>0</v>
      </c>
      <c r="AK53" s="86">
        <f t="shared" si="11"/>
        <v>28900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1300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450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20431.78</v>
      </c>
      <c r="BJ53" s="86">
        <f t="shared" si="11"/>
        <v>0</v>
      </c>
      <c r="BK53" s="86">
        <f t="shared" si="11"/>
        <v>0</v>
      </c>
      <c r="BL53" s="86">
        <f t="shared" si="11"/>
        <v>6447.54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916139.9299999999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