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0" sheetId="1" r:id="rId1"/>
    <sheet name="Entrate_Bilancio_2021" sheetId="2" r:id="rId2"/>
    <sheet name="Entrate_Bilancio_2022" sheetId="3" r:id="rId3"/>
    <sheet name="Entrate_Rendiconto_Anno0" sheetId="4" state="hidden" r:id="rId4"/>
    <sheet name="Spese_Bilancio_2020" sheetId="5" r:id="rId5"/>
    <sheet name="Spese_Bilancio_2021" sheetId="6" r:id="rId6"/>
    <sheet name="Spese_Bilancio_2022" sheetId="7" r:id="rId7"/>
    <sheet name="Spese_Rendiconto_Anno0" sheetId="8" state="hidden" r:id="rId8"/>
  </sheets>
  <definedNames>
    <definedName name="_xlnm.Print_Area" localSheetId="0">'Entrate_Bilancio_2020'!$B$1:$E$58</definedName>
    <definedName name="_xlnm.Print_Area" localSheetId="1">'Entrate_Bilancio_2021'!$B$1:$E$58</definedName>
    <definedName name="_xlnm.Print_Area" localSheetId="2">'Entrate_Bilancio_2022'!$B$1:$E$58</definedName>
    <definedName name="_xlnm.Print_Area" localSheetId="3">'Entrate_Rendiconto_Anno0'!$B$1:$E$59</definedName>
    <definedName name="_xlnm.Print_Area" localSheetId="4">'Spese_Bilancio_2020'!$B$1:$BX$53</definedName>
    <definedName name="_xlnm.Print_Area" localSheetId="5">'Spese_Bilancio_2021'!$B$1:$BX$53</definedName>
    <definedName name="_xlnm.Print_Area" localSheetId="6">'Spese_Bilancio_2022'!$B$1:$BX$53</definedName>
    <definedName name="_xlnm.Print_Area" localSheetId="7">'Spese_Rendiconto_Anno0'!$B$1:$BX$54</definedName>
    <definedName name="_xlnm.Print_Titles" localSheetId="4">'Spese_Bilancio_2020'!$B:$C</definedName>
    <definedName name="_xlnm.Print_Titles" localSheetId="5">'Spese_Bilancio_2021'!$B:$C</definedName>
    <definedName name="_xlnm.Print_Titles" localSheetId="6">'Spese_Bilancio_2022'!$B:$C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<sst xmlns="http://schemas.openxmlformats.org/spreadsheetml/2006/main" count="870" uniqueCount="151">
  <si>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</si>
  <si>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</si>
  <si>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</si>
  <si>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</si>
  <si>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</si>
  <si>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</si>
  <si>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</si>
  <si>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</si>
  <si>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</si>
  <si>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</si>
  <si>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</si>
  <si>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</si>
  <si>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</si>
  <si>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</si>
  <si>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</si>
  <si>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</si>
  <si>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</si>
  <si>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</si>
  <si>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</si>
  <si>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</si>
  <si>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</si>
  <si>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</si>
  <si>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</si>
  <si>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</si>
  <si>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</si>
  <si>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</si>
  <si>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</si>
  <si>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</si>
  <si>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</si>
  <si>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</si>
  <si>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</si>
  <si>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</si>
  <si>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</si>
  <si>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</si>
  <si>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</si>
  <si>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</si>
  <si>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</si>
  <si>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</si>
  <si>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</si>
  <si>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</si>
  <si>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</si>
  <si>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</si>
  <si>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</si>
  <si>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</si>
  <si>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</si>
  <si>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</si>
  <si>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</si>
  <si>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</si>
  <si>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</si>
  <si>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</si>
  <si>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</si>
  <si>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</si>
  <si>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</si>
  <si>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</si>
  <si>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</si>
  <si>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</si>
  <si>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</si>
  <si>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</si>
  <si>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</si>
  <si>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</si>
  <si>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</si>
  <si>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</si>
  <si>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</si>
  <si>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</si>
  <si>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</si>
  <si>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</si>
  <si>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</si>
  <si>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</si>
  <si>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</si>
  <si>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</si>
  <si>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</si>
  <si>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</si>
  <si>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</si>
  <si>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</si>
  <si>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</si>
  <si>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</si>
  <si>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</si>
  <si>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</si>
  <si>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</si>
  <si>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</si>
  <si>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</si>
  <si>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</si>
  <si>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</si>
  <si>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</si>
  <si>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</si>
  <si>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</si>
  <si>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</si>
  <si>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</si>
  <si>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</si>
  <si>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</si>
  <si>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</si>
  <si>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</si>
  <si>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</si>
  <si>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</si>
  <si>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</si>
  <si>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</si>
  <si>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</si>
  <si>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</si>
  <si>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</si>
  <si>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</si>
  <si>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</si>
  <si>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</si>
  <si>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</si>
  <si>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</si>
  <si>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</si>
  <si>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</si>
  <si>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</si>
  <si>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</si>
  <si>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</si>
  <si>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</si>
  <si>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</si>
  <si>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</si>
  <si>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</si>
  <si>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</si>
  <si>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</si>
  <si>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</si>
  <si>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</si>
  <si>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</si>
  <si>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</si>
  <si>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</si>
  <si>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</si>
  <si>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</si>
  <si>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</si>
  <si>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</si>
  <si>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</si>
  <si>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</si>
  <si>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</si>
  <si>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</si>
  <si>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</si>
  <si>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</si>
  <si>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</si>
  <si>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</si>
  <si>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</si>
  <si>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</si>
  <si>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</si>
  <si>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</si>
  <si>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</si>
  <si>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</si>
  <si>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</si>
  <si>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</si>
  <si>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</si>
  <si>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</si>
  <si>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</si>
  <si>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</si>
  <si>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</si>
  <si>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</si>
  <si>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</si>
  <si>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</si>
  <si>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2020</t>
  </si>
  <si>
    <t>Dati previsionali anno 2021</t>
  </si>
  <si>
    <t>Dati previsionali anno 2022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</si>
</sst>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336025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374150</v>
      </c>
      <c r="E10" s="45">
        <v>379841.48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123132</v>
      </c>
      <c r="E14" s="45">
        <v>123132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497282</v>
      </c>
      <c r="E16" s="51">
        <f>E10+E11+E12+E13+E14+E15</f>
        <v>502973.48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40702</v>
      </c>
      <c r="E18" s="45">
        <v>58544.21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40702</v>
      </c>
      <c r="E23" s="51">
        <f>E18+E19+E20+E21+E22</f>
        <v>58544.21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59400</v>
      </c>
      <c r="E25" s="45">
        <v>62422.84</v>
      </c>
    </row>
    <row r="26" spans="2:5" ht="15">
      <c r="B26" s="13">
        <v>30200</v>
      </c>
      <c r="C26" s="54" t="s">
        <v>28</v>
      </c>
      <c r="D26" s="39">
        <v>100</v>
      </c>
      <c r="E26" s="45">
        <v>100</v>
      </c>
    </row>
    <row r="27" spans="2:5" ht="15">
      <c r="B27" s="13">
        <v>30300</v>
      </c>
      <c r="C27" s="54" t="s">
        <v>29</v>
      </c>
      <c r="D27" s="39">
        <v>50</v>
      </c>
      <c r="E27" s="45">
        <v>50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39750</v>
      </c>
      <c r="E29" s="50">
        <v>70381.04000000001</v>
      </c>
    </row>
    <row r="30" spans="2:5" ht="15.75" thickBot="1">
      <c r="B30" s="16">
        <v>30000</v>
      </c>
      <c r="C30" s="15" t="s">
        <v>32</v>
      </c>
      <c r="D30" s="48">
        <f>D25+D26+D27+D28+D29</f>
        <v>99300</v>
      </c>
      <c r="E30" s="51">
        <f>E25+E26+E27+E28+E29</f>
        <v>132953.88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61598</v>
      </c>
      <c r="E33" s="59">
        <v>61598</v>
      </c>
    </row>
    <row r="34" spans="2:5" ht="15">
      <c r="B34" s="13">
        <v>40300</v>
      </c>
      <c r="C34" s="54" t="s">
        <v>37</v>
      </c>
      <c r="D34" s="61">
        <v>55000</v>
      </c>
      <c r="E34" s="45">
        <v>143648.72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40000</v>
      </c>
      <c r="E36" s="50">
        <v>40000</v>
      </c>
    </row>
    <row r="37" spans="2:5" ht="15.75" thickBot="1">
      <c r="B37" s="16">
        <v>40000</v>
      </c>
      <c r="C37" s="15" t="s">
        <v>40</v>
      </c>
      <c r="D37" s="48">
        <f>D32+D33+D34+D35+D36</f>
        <v>156598</v>
      </c>
      <c r="E37" s="51">
        <f>E32+E33+E34+E35+E36</f>
        <v>245246.72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230000</v>
      </c>
      <c r="E54" s="45">
        <v>239611.51</v>
      </c>
    </row>
    <row r="55" spans="2:5" ht="15">
      <c r="B55" s="13">
        <v>90200</v>
      </c>
      <c r="C55" s="54" t="s">
        <v>62</v>
      </c>
      <c r="D55" s="61">
        <v>23500</v>
      </c>
      <c r="E55" s="62">
        <v>36571.25</v>
      </c>
    </row>
    <row r="56" spans="2:5" ht="15.75" thickBot="1">
      <c r="B56" s="16">
        <v>90000</v>
      </c>
      <c r="C56" s="15" t="s">
        <v>63</v>
      </c>
      <c r="D56" s="48">
        <f>D54+D55</f>
        <v>253500</v>
      </c>
      <c r="E56" s="51">
        <f>E54+E55</f>
        <v>276182.76</v>
      </c>
    </row>
    <row r="57" spans="2:5" ht="16.5" thickBot="1" thickTop="1">
      <c r="B57" s="109" t="s">
        <v>64</v>
      </c>
      <c r="C57" s="110"/>
      <c r="D57" s="52">
        <f>D16+D23+D30+D37+D43+D49+D52+D56</f>
        <v>1047382</v>
      </c>
      <c r="E57" s="55">
        <f>E16+E23+E30+E37+E43+E49+E52+E56</f>
        <v>1215901.0499999998</v>
      </c>
    </row>
    <row r="58" spans="2:5" ht="16.5" thickBot="1" thickTop="1">
      <c r="B58" s="109" t="s">
        <v>65</v>
      </c>
      <c r="C58" s="110"/>
      <c r="D58" s="52">
        <f>D57+D5+D6+D7+D8</f>
        <v>1047382</v>
      </c>
      <c r="E58" s="55">
        <f>E57+E5+E6+E7+E8</f>
        <v>1551926.0499999998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374150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123132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497282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38093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38093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59400</v>
      </c>
      <c r="E25" s="45"/>
    </row>
    <row r="26" spans="2:5" ht="15">
      <c r="B26" s="13">
        <v>30200</v>
      </c>
      <c r="C26" s="54" t="s">
        <v>28</v>
      </c>
      <c r="D26" s="39">
        <v>100</v>
      </c>
      <c r="E26" s="45"/>
    </row>
    <row r="27" spans="2:5" ht="15">
      <c r="B27" s="13">
        <v>30300</v>
      </c>
      <c r="C27" s="54" t="s">
        <v>29</v>
      </c>
      <c r="D27" s="39">
        <v>50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39750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99300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50000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5000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55000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230000</v>
      </c>
      <c r="E54" s="45"/>
    </row>
    <row r="55" spans="2:5" ht="15">
      <c r="B55" s="13">
        <v>90200</v>
      </c>
      <c r="C55" s="54" t="s">
        <v>62</v>
      </c>
      <c r="D55" s="61">
        <v>23500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253500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943175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943175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374150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123132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497282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38133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38133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59400</v>
      </c>
      <c r="E25" s="45"/>
    </row>
    <row r="26" spans="2:5" ht="15">
      <c r="B26" s="13">
        <v>30200</v>
      </c>
      <c r="C26" s="54" t="s">
        <v>28</v>
      </c>
      <c r="D26" s="39">
        <v>100</v>
      </c>
      <c r="E26" s="45"/>
    </row>
    <row r="27" spans="2:5" ht="15">
      <c r="B27" s="13">
        <v>30300</v>
      </c>
      <c r="C27" s="54" t="s">
        <v>29</v>
      </c>
      <c r="D27" s="39">
        <v>50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39750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99300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50000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5000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55000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230000</v>
      </c>
      <c r="E54" s="45"/>
    </row>
    <row r="55" spans="2:5" ht="15">
      <c r="B55" s="13">
        <v>90200</v>
      </c>
      <c r="C55" s="54" t="s">
        <v>62</v>
      </c>
      <c r="D55" s="61">
        <v>23500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253500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943215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943215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132152</v>
      </c>
      <c r="E10" s="89">
        <v>0</v>
      </c>
      <c r="F10" s="90">
        <v>135332</v>
      </c>
      <c r="G10" s="88"/>
      <c r="H10" s="89"/>
      <c r="I10" s="90"/>
      <c r="J10" s="97"/>
      <c r="K10" s="89"/>
      <c r="L10" s="101"/>
      <c r="M10" s="91">
        <v>0</v>
      </c>
      <c r="N10" s="89">
        <v>0</v>
      </c>
      <c r="O10" s="90">
        <v>0</v>
      </c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132152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135332</v>
      </c>
    </row>
    <row r="11" spans="2:76" ht="15">
      <c r="B11" s="13">
        <v>102</v>
      </c>
      <c r="C11" s="25" t="s">
        <v>92</v>
      </c>
      <c r="D11" s="88">
        <v>12340</v>
      </c>
      <c r="E11" s="89">
        <v>0</v>
      </c>
      <c r="F11" s="90">
        <v>12340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12340</v>
      </c>
      <c r="BW11" s="77">
        <f t="shared" si="1"/>
        <v>0</v>
      </c>
      <c r="BX11" s="79">
        <f t="shared" si="2"/>
        <v>12340</v>
      </c>
    </row>
    <row r="12" spans="2:76" ht="15">
      <c r="B12" s="13">
        <v>103</v>
      </c>
      <c r="C12" s="25" t="s">
        <v>93</v>
      </c>
      <c r="D12" s="88">
        <v>180200</v>
      </c>
      <c r="E12" s="89">
        <v>0</v>
      </c>
      <c r="F12" s="90">
        <v>229914.47</v>
      </c>
      <c r="G12" s="88"/>
      <c r="H12" s="89"/>
      <c r="I12" s="90"/>
      <c r="J12" s="97">
        <v>500</v>
      </c>
      <c r="K12" s="89">
        <v>0</v>
      </c>
      <c r="L12" s="101">
        <v>877.91</v>
      </c>
      <c r="M12" s="91">
        <v>30750</v>
      </c>
      <c r="N12" s="89">
        <v>0</v>
      </c>
      <c r="O12" s="90">
        <v>44986.32</v>
      </c>
      <c r="P12" s="91">
        <v>0</v>
      </c>
      <c r="Q12" s="89">
        <v>0</v>
      </c>
      <c r="R12" s="90">
        <v>0</v>
      </c>
      <c r="S12" s="91">
        <v>0</v>
      </c>
      <c r="T12" s="89">
        <v>0</v>
      </c>
      <c r="U12" s="90">
        <v>74.41</v>
      </c>
      <c r="V12" s="91">
        <v>6000</v>
      </c>
      <c r="W12" s="89">
        <v>0</v>
      </c>
      <c r="X12" s="90">
        <v>6074</v>
      </c>
      <c r="Y12" s="91">
        <v>1500</v>
      </c>
      <c r="Z12" s="89">
        <v>0</v>
      </c>
      <c r="AA12" s="90">
        <v>1500</v>
      </c>
      <c r="AB12" s="91">
        <v>128000</v>
      </c>
      <c r="AC12" s="89">
        <v>0</v>
      </c>
      <c r="AD12" s="90">
        <v>243970.06</v>
      </c>
      <c r="AE12" s="91">
        <v>22500</v>
      </c>
      <c r="AF12" s="89">
        <v>0</v>
      </c>
      <c r="AG12" s="90">
        <v>53336.869999999995</v>
      </c>
      <c r="AH12" s="91"/>
      <c r="AI12" s="89"/>
      <c r="AJ12" s="90"/>
      <c r="AK12" s="91">
        <v>0</v>
      </c>
      <c r="AL12" s="89">
        <v>0</v>
      </c>
      <c r="AM12" s="90">
        <v>851.37</v>
      </c>
      <c r="AN12" s="91"/>
      <c r="AO12" s="89"/>
      <c r="AP12" s="90"/>
      <c r="AQ12" s="91">
        <v>0</v>
      </c>
      <c r="AR12" s="89">
        <v>0</v>
      </c>
      <c r="AS12" s="90">
        <v>0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369450</v>
      </c>
      <c r="BW12" s="77">
        <f t="shared" si="1"/>
        <v>0</v>
      </c>
      <c r="BX12" s="79">
        <f t="shared" si="2"/>
        <v>581585.4099999999</v>
      </c>
    </row>
    <row r="13" spans="2:76" ht="15">
      <c r="B13" s="13">
        <v>104</v>
      </c>
      <c r="C13" s="25" t="s">
        <v>19</v>
      </c>
      <c r="D13" s="88">
        <v>67900</v>
      </c>
      <c r="E13" s="89">
        <v>0</v>
      </c>
      <c r="F13" s="90">
        <v>93195.51999999999</v>
      </c>
      <c r="G13" s="88"/>
      <c r="H13" s="89"/>
      <c r="I13" s="90"/>
      <c r="J13" s="97"/>
      <c r="K13" s="89"/>
      <c r="L13" s="101"/>
      <c r="M13" s="91">
        <v>0</v>
      </c>
      <c r="N13" s="89">
        <v>0</v>
      </c>
      <c r="O13" s="90">
        <v>19202.27</v>
      </c>
      <c r="P13" s="91">
        <v>0</v>
      </c>
      <c r="Q13" s="89">
        <v>0</v>
      </c>
      <c r="R13" s="90">
        <v>1200</v>
      </c>
      <c r="S13" s="91">
        <v>2500</v>
      </c>
      <c r="T13" s="89">
        <v>0</v>
      </c>
      <c r="U13" s="90">
        <v>2500</v>
      </c>
      <c r="V13" s="91"/>
      <c r="W13" s="89"/>
      <c r="X13" s="90"/>
      <c r="Y13" s="91"/>
      <c r="Z13" s="89"/>
      <c r="AA13" s="90"/>
      <c r="AB13" s="91">
        <v>0</v>
      </c>
      <c r="AC13" s="89">
        <v>0</v>
      </c>
      <c r="AD13" s="90">
        <v>0</v>
      </c>
      <c r="AE13" s="91"/>
      <c r="AF13" s="89"/>
      <c r="AG13" s="90"/>
      <c r="AH13" s="91"/>
      <c r="AI13" s="89"/>
      <c r="AJ13" s="90"/>
      <c r="AK13" s="91">
        <v>16000</v>
      </c>
      <c r="AL13" s="89">
        <v>0</v>
      </c>
      <c r="AM13" s="90">
        <v>16171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86400</v>
      </c>
      <c r="BW13" s="77">
        <f t="shared" si="1"/>
        <v>0</v>
      </c>
      <c r="BX13" s="79">
        <f t="shared" si="2"/>
        <v>132268.78999999998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1170</v>
      </c>
      <c r="BM16" s="89">
        <v>0</v>
      </c>
      <c r="BN16" s="90">
        <v>1170</v>
      </c>
      <c r="BO16" s="91"/>
      <c r="BP16" s="89"/>
      <c r="BQ16" s="90"/>
      <c r="BR16" s="97"/>
      <c r="BS16" s="89"/>
      <c r="BT16" s="101"/>
      <c r="BU16" s="76"/>
      <c r="BV16" s="85">
        <f t="shared" si="0"/>
        <v>1170</v>
      </c>
      <c r="BW16" s="77">
        <f t="shared" si="1"/>
        <v>0</v>
      </c>
      <c r="BX16" s="79">
        <f t="shared" si="2"/>
        <v>1170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1650</v>
      </c>
      <c r="E18" s="89">
        <v>0</v>
      </c>
      <c r="F18" s="90">
        <v>5258.24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>
        <v>0</v>
      </c>
      <c r="Z18" s="89">
        <v>0</v>
      </c>
      <c r="AA18" s="101">
        <v>0</v>
      </c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1650</v>
      </c>
      <c r="BW18" s="77">
        <f t="shared" si="1"/>
        <v>0</v>
      </c>
      <c r="BX18" s="79">
        <f t="shared" si="2"/>
        <v>5258.24</v>
      </c>
    </row>
    <row r="19" spans="2:76" ht="15">
      <c r="B19" s="13">
        <v>110</v>
      </c>
      <c r="C19" s="25" t="s">
        <v>98</v>
      </c>
      <c r="D19" s="88">
        <v>8508</v>
      </c>
      <c r="E19" s="89">
        <v>0</v>
      </c>
      <c r="F19" s="90">
        <v>9524.72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>
        <v>1500</v>
      </c>
      <c r="W19" s="89">
        <v>0</v>
      </c>
      <c r="X19" s="101">
        <v>1500</v>
      </c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16114</v>
      </c>
      <c r="BJ19" s="89">
        <v>0</v>
      </c>
      <c r="BK19" s="101">
        <v>2095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26122</v>
      </c>
      <c r="BW19" s="77">
        <f t="shared" si="1"/>
        <v>0</v>
      </c>
      <c r="BX19" s="79">
        <f t="shared" si="2"/>
        <v>13119.72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402750</v>
      </c>
      <c r="E20" s="78">
        <f t="shared" si="3"/>
        <v>0</v>
      </c>
      <c r="F20" s="79">
        <f t="shared" si="3"/>
        <v>485564.94999999995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500</v>
      </c>
      <c r="K20" s="78">
        <f t="shared" si="3"/>
        <v>0</v>
      </c>
      <c r="L20" s="77">
        <f t="shared" si="3"/>
        <v>877.91</v>
      </c>
      <c r="M20" s="98">
        <f t="shared" si="3"/>
        <v>30750</v>
      </c>
      <c r="N20" s="78">
        <f t="shared" si="3"/>
        <v>0</v>
      </c>
      <c r="O20" s="77">
        <f t="shared" si="3"/>
        <v>64188.59</v>
      </c>
      <c r="P20" s="98">
        <f t="shared" si="3"/>
        <v>0</v>
      </c>
      <c r="Q20" s="78">
        <f t="shared" si="3"/>
        <v>0</v>
      </c>
      <c r="R20" s="77">
        <f t="shared" si="3"/>
        <v>1200</v>
      </c>
      <c r="S20" s="98">
        <f t="shared" si="3"/>
        <v>2500</v>
      </c>
      <c r="T20" s="78">
        <f t="shared" si="3"/>
        <v>0</v>
      </c>
      <c r="U20" s="77">
        <f t="shared" si="3"/>
        <v>2574.41</v>
      </c>
      <c r="V20" s="98">
        <f t="shared" si="3"/>
        <v>7500</v>
      </c>
      <c r="W20" s="78">
        <f t="shared" si="3"/>
        <v>0</v>
      </c>
      <c r="X20" s="77">
        <f t="shared" si="3"/>
        <v>7574</v>
      </c>
      <c r="Y20" s="98">
        <f t="shared" si="3"/>
        <v>1500</v>
      </c>
      <c r="Z20" s="78">
        <f t="shared" si="3"/>
        <v>0</v>
      </c>
      <c r="AA20" s="77">
        <f t="shared" si="3"/>
        <v>1500</v>
      </c>
      <c r="AB20" s="98">
        <f t="shared" si="3"/>
        <v>128000</v>
      </c>
      <c r="AC20" s="78">
        <f t="shared" si="3"/>
        <v>0</v>
      </c>
      <c r="AD20" s="77">
        <f t="shared" si="3"/>
        <v>243970.06</v>
      </c>
      <c r="AE20" s="98">
        <f t="shared" si="3"/>
        <v>22500</v>
      </c>
      <c r="AF20" s="78">
        <f t="shared" si="3"/>
        <v>0</v>
      </c>
      <c r="AG20" s="77">
        <f t="shared" si="3"/>
        <v>53336.869999999995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16000</v>
      </c>
      <c r="AL20" s="78">
        <f t="shared" si="3"/>
        <v>0</v>
      </c>
      <c r="AM20" s="77">
        <f t="shared" si="3"/>
        <v>17022.37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16114</v>
      </c>
      <c r="BJ20" s="78">
        <f t="shared" si="3"/>
        <v>0</v>
      </c>
      <c r="BK20" s="77">
        <f t="shared" si="3"/>
        <v>2095</v>
      </c>
      <c r="BL20" s="98">
        <f t="shared" si="3"/>
        <v>1170</v>
      </c>
      <c r="BM20" s="78">
        <f t="shared" si="3"/>
        <v>0</v>
      </c>
      <c r="BN20" s="77">
        <f t="shared" si="3"/>
        <v>1170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629284</v>
      </c>
      <c r="BW20" s="77">
        <f>BW10+BW11+BW12+BW13+BW14+BW15+BW16+BW17+BW18+BW19</f>
        <v>0</v>
      </c>
      <c r="BX20" s="95">
        <f>BX10+BX11+BX12+BX13+BX14+BX15+BX16+BX17+BX18+BX19</f>
        <v>881074.1599999999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17000</v>
      </c>
      <c r="E24" s="89">
        <v>0</v>
      </c>
      <c r="F24" s="90">
        <v>17000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95597.77</v>
      </c>
      <c r="P24" s="97">
        <v>0</v>
      </c>
      <c r="Q24" s="89">
        <v>0</v>
      </c>
      <c r="R24" s="101">
        <v>965</v>
      </c>
      <c r="S24" s="97">
        <v>50000</v>
      </c>
      <c r="T24" s="89">
        <v>0</v>
      </c>
      <c r="U24" s="101">
        <v>50000</v>
      </c>
      <c r="V24" s="97"/>
      <c r="W24" s="89"/>
      <c r="X24" s="101"/>
      <c r="Y24" s="97">
        <v>61598</v>
      </c>
      <c r="Z24" s="89">
        <v>0</v>
      </c>
      <c r="AA24" s="101">
        <v>61598</v>
      </c>
      <c r="AB24" s="97">
        <v>15000</v>
      </c>
      <c r="AC24" s="89">
        <v>0</v>
      </c>
      <c r="AD24" s="101">
        <v>15000</v>
      </c>
      <c r="AE24" s="97">
        <v>8725</v>
      </c>
      <c r="AF24" s="89">
        <v>0</v>
      </c>
      <c r="AG24" s="101">
        <v>8725</v>
      </c>
      <c r="AH24" s="97"/>
      <c r="AI24" s="89"/>
      <c r="AJ24" s="101"/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152323</v>
      </c>
      <c r="BW24" s="77">
        <f t="shared" si="4"/>
        <v>0</v>
      </c>
      <c r="BX24" s="79">
        <f t="shared" si="4"/>
        <v>248885.77000000002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>
        <v>0</v>
      </c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4410.63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>
        <v>0</v>
      </c>
      <c r="BA25" s="89">
        <v>0</v>
      </c>
      <c r="BB25" s="101">
        <v>0</v>
      </c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4410.63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>
        <v>0</v>
      </c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4275</v>
      </c>
      <c r="E27" s="89">
        <v>0</v>
      </c>
      <c r="F27" s="90">
        <v>4275</v>
      </c>
      <c r="G27" s="88"/>
      <c r="H27" s="89"/>
      <c r="I27" s="90"/>
      <c r="J27" s="97">
        <v>0</v>
      </c>
      <c r="K27" s="89">
        <v>0</v>
      </c>
      <c r="L27" s="101">
        <v>0</v>
      </c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24.95</v>
      </c>
      <c r="AB27" s="97"/>
      <c r="AC27" s="89"/>
      <c r="AD27" s="101"/>
      <c r="AE27" s="97">
        <v>0</v>
      </c>
      <c r="AF27" s="89">
        <v>0</v>
      </c>
      <c r="AG27" s="101">
        <v>0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4275</v>
      </c>
      <c r="BW27" s="77">
        <f t="shared" si="4"/>
        <v>0</v>
      </c>
      <c r="BX27" s="79">
        <f t="shared" si="4"/>
        <v>4299.95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21275</v>
      </c>
      <c r="E28" s="78">
        <f t="shared" si="5"/>
        <v>0</v>
      </c>
      <c r="F28" s="79">
        <f t="shared" si="5"/>
        <v>21275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95597.77</v>
      </c>
      <c r="P28" s="98">
        <f t="shared" si="5"/>
        <v>0</v>
      </c>
      <c r="Q28" s="78">
        <f t="shared" si="5"/>
        <v>0</v>
      </c>
      <c r="R28" s="77">
        <f t="shared" si="5"/>
        <v>965</v>
      </c>
      <c r="S28" s="98">
        <f t="shared" si="5"/>
        <v>50000</v>
      </c>
      <c r="T28" s="78">
        <f t="shared" si="5"/>
        <v>0</v>
      </c>
      <c r="U28" s="77">
        <f t="shared" si="5"/>
        <v>50000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61598</v>
      </c>
      <c r="Z28" s="78">
        <f t="shared" si="5"/>
        <v>0</v>
      </c>
      <c r="AA28" s="77">
        <f t="shared" si="5"/>
        <v>66033.58</v>
      </c>
      <c r="AB28" s="98">
        <f t="shared" si="5"/>
        <v>15000</v>
      </c>
      <c r="AC28" s="78">
        <f t="shared" si="5"/>
        <v>0</v>
      </c>
      <c r="AD28" s="77">
        <f t="shared" si="5"/>
        <v>15000</v>
      </c>
      <c r="AE28" s="98">
        <f t="shared" si="5"/>
        <v>8725</v>
      </c>
      <c r="AF28" s="78">
        <f t="shared" si="5"/>
        <v>0</v>
      </c>
      <c r="AG28" s="77">
        <f t="shared" si="5"/>
        <v>8725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156598</v>
      </c>
      <c r="BW28" s="77">
        <f>BW23+BW24+BW25+BW26+BW27</f>
        <v>0</v>
      </c>
      <c r="BX28" s="95">
        <f>BX23+BX24+BX25+BX26+BX27</f>
        <v>257596.35000000003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8000</v>
      </c>
      <c r="BM40" s="89">
        <v>0</v>
      </c>
      <c r="BN40" s="101">
        <v>10813.77</v>
      </c>
      <c r="BO40" s="97"/>
      <c r="BP40" s="89"/>
      <c r="BQ40" s="101"/>
      <c r="BR40" s="97"/>
      <c r="BS40" s="89"/>
      <c r="BT40" s="101"/>
      <c r="BU40" s="76"/>
      <c r="BV40" s="85">
        <f t="shared" si="10"/>
        <v>8000</v>
      </c>
      <c r="BW40" s="77">
        <f t="shared" si="10"/>
        <v>0</v>
      </c>
      <c r="BX40" s="79">
        <f t="shared" si="10"/>
        <v>10813.77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8000</v>
      </c>
      <c r="BM42" s="78">
        <f t="shared" si="12"/>
        <v>0</v>
      </c>
      <c r="BN42" s="77">
        <f t="shared" si="12"/>
        <v>10813.77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8000</v>
      </c>
      <c r="BW42" s="77">
        <f>BW38+BW39+BW40+BW41</f>
        <v>0</v>
      </c>
      <c r="BX42" s="95">
        <f>BX38+BX39+BX40+BX41</f>
        <v>10813.77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230000</v>
      </c>
      <c r="BS49" s="89">
        <v>0</v>
      </c>
      <c r="BT49" s="101">
        <v>231634.9</v>
      </c>
      <c r="BU49" s="76"/>
      <c r="BV49" s="85">
        <f aca="true" t="shared" si="15" ref="BV49:BX50">D49+G49+J49+M49+P49+S49+V49+Y49+AB49+AE49+AH49+AK49+AN49+AQ49+AT49+AW49+AZ49+BC49+BF49+BI49+BL49+BO49+BR49</f>
        <v>230000</v>
      </c>
      <c r="BW49" s="77">
        <f t="shared" si="15"/>
        <v>0</v>
      </c>
      <c r="BX49" s="79">
        <f t="shared" si="15"/>
        <v>231634.9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23500</v>
      </c>
      <c r="BS50" s="89">
        <v>0</v>
      </c>
      <c r="BT50" s="101">
        <v>24332.13</v>
      </c>
      <c r="BU50" s="76"/>
      <c r="BV50" s="85">
        <f t="shared" si="15"/>
        <v>23500</v>
      </c>
      <c r="BW50" s="77">
        <f t="shared" si="15"/>
        <v>0</v>
      </c>
      <c r="BX50" s="79">
        <f t="shared" si="15"/>
        <v>24332.13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253500</v>
      </c>
      <c r="BS51" s="78">
        <f>BS49+BS50</f>
        <v>0</v>
      </c>
      <c r="BT51" s="77">
        <f>BT49+BT50</f>
        <v>255967.03</v>
      </c>
      <c r="BU51" s="85"/>
      <c r="BV51" s="85">
        <f>BV49+BV50</f>
        <v>253500</v>
      </c>
      <c r="BW51" s="77">
        <f>BW49+BW50</f>
        <v>0</v>
      </c>
      <c r="BX51" s="95">
        <f>BX49+BX50</f>
        <v>255967.03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424025</v>
      </c>
      <c r="E53" s="86">
        <f t="shared" si="18"/>
        <v>0</v>
      </c>
      <c r="F53" s="86">
        <f t="shared" si="18"/>
        <v>506839.94999999995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500</v>
      </c>
      <c r="K53" s="86">
        <f t="shared" si="18"/>
        <v>0</v>
      </c>
      <c r="L53" s="86">
        <f t="shared" si="18"/>
        <v>877.91</v>
      </c>
      <c r="M53" s="86">
        <f t="shared" si="18"/>
        <v>30750</v>
      </c>
      <c r="N53" s="86">
        <f t="shared" si="18"/>
        <v>0</v>
      </c>
      <c r="O53" s="86">
        <f t="shared" si="18"/>
        <v>159786.36</v>
      </c>
      <c r="P53" s="86">
        <f t="shared" si="18"/>
        <v>0</v>
      </c>
      <c r="Q53" s="86">
        <f t="shared" si="18"/>
        <v>0</v>
      </c>
      <c r="R53" s="86">
        <f t="shared" si="18"/>
        <v>2165</v>
      </c>
      <c r="S53" s="86">
        <f t="shared" si="18"/>
        <v>52500</v>
      </c>
      <c r="T53" s="86">
        <f t="shared" si="18"/>
        <v>0</v>
      </c>
      <c r="U53" s="86">
        <f t="shared" si="18"/>
        <v>52574.41</v>
      </c>
      <c r="V53" s="86">
        <f t="shared" si="18"/>
        <v>7500</v>
      </c>
      <c r="W53" s="86">
        <f t="shared" si="18"/>
        <v>0</v>
      </c>
      <c r="X53" s="86">
        <f t="shared" si="18"/>
        <v>7574</v>
      </c>
      <c r="Y53" s="86">
        <f t="shared" si="18"/>
        <v>63098</v>
      </c>
      <c r="Z53" s="86">
        <f t="shared" si="18"/>
        <v>0</v>
      </c>
      <c r="AA53" s="86">
        <f t="shared" si="18"/>
        <v>67533.58</v>
      </c>
      <c r="AB53" s="86">
        <f t="shared" si="18"/>
        <v>143000</v>
      </c>
      <c r="AC53" s="86">
        <f t="shared" si="18"/>
        <v>0</v>
      </c>
      <c r="AD53" s="86">
        <f t="shared" si="18"/>
        <v>258970.06</v>
      </c>
      <c r="AE53" s="86">
        <f t="shared" si="18"/>
        <v>31225</v>
      </c>
      <c r="AF53" s="86">
        <f t="shared" si="18"/>
        <v>0</v>
      </c>
      <c r="AG53" s="86">
        <f t="shared" si="18"/>
        <v>62061.869999999995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16000</v>
      </c>
      <c r="AL53" s="86">
        <f t="shared" si="19"/>
        <v>0</v>
      </c>
      <c r="AM53" s="86">
        <f t="shared" si="19"/>
        <v>17022.37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16114</v>
      </c>
      <c r="BJ53" s="86">
        <f t="shared" si="19"/>
        <v>0</v>
      </c>
      <c r="BK53" s="86">
        <f t="shared" si="19"/>
        <v>2095</v>
      </c>
      <c r="BL53" s="86">
        <f t="shared" si="19"/>
        <v>9170</v>
      </c>
      <c r="BM53" s="86">
        <f t="shared" si="19"/>
        <v>0</v>
      </c>
      <c r="BN53" s="86">
        <f t="shared" si="19"/>
        <v>11983.77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253500</v>
      </c>
      <c r="BS53" s="86">
        <f t="shared" si="19"/>
        <v>0</v>
      </c>
      <c r="BT53" s="86">
        <f t="shared" si="19"/>
        <v>255967.03</v>
      </c>
      <c r="BU53" s="86">
        <f>BU8</f>
        <v>0</v>
      </c>
      <c r="BV53" s="102">
        <f>BV8+BV20+BV28+BV35+BV42+BV46+BV51</f>
        <v>1047382</v>
      </c>
      <c r="BW53" s="87">
        <f>BW20+BW28+BW35+BW42+BW46+BW51</f>
        <v>0</v>
      </c>
      <c r="BX53" s="87">
        <f>BX20+BX28+BX35+BX42+BX46+BX51</f>
        <v>1405451.31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132152</v>
      </c>
      <c r="E10" s="89">
        <v>0</v>
      </c>
      <c r="F10" s="90"/>
      <c r="G10" s="88"/>
      <c r="H10" s="89"/>
      <c r="I10" s="90"/>
      <c r="J10" s="97"/>
      <c r="K10" s="89"/>
      <c r="L10" s="101"/>
      <c r="M10" s="91">
        <v>0</v>
      </c>
      <c r="N10" s="89">
        <v>0</v>
      </c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132152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12340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12340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180200</v>
      </c>
      <c r="E12" s="89">
        <v>0</v>
      </c>
      <c r="F12" s="90"/>
      <c r="G12" s="88"/>
      <c r="H12" s="89"/>
      <c r="I12" s="90"/>
      <c r="J12" s="97">
        <v>500</v>
      </c>
      <c r="K12" s="89">
        <v>0</v>
      </c>
      <c r="L12" s="101"/>
      <c r="M12" s="91">
        <v>30750</v>
      </c>
      <c r="N12" s="89">
        <v>0</v>
      </c>
      <c r="O12" s="90"/>
      <c r="P12" s="91">
        <v>0</v>
      </c>
      <c r="Q12" s="89">
        <v>0</v>
      </c>
      <c r="R12" s="90"/>
      <c r="S12" s="91">
        <v>0</v>
      </c>
      <c r="T12" s="89">
        <v>0</v>
      </c>
      <c r="U12" s="90"/>
      <c r="V12" s="91">
        <v>6000</v>
      </c>
      <c r="W12" s="89">
        <v>0</v>
      </c>
      <c r="X12" s="90"/>
      <c r="Y12" s="91">
        <v>1500</v>
      </c>
      <c r="Z12" s="89">
        <v>0</v>
      </c>
      <c r="AA12" s="90"/>
      <c r="AB12" s="91">
        <v>128000</v>
      </c>
      <c r="AC12" s="89">
        <v>0</v>
      </c>
      <c r="AD12" s="90"/>
      <c r="AE12" s="91">
        <v>19500</v>
      </c>
      <c r="AF12" s="89">
        <v>0</v>
      </c>
      <c r="AG12" s="90"/>
      <c r="AH12" s="91"/>
      <c r="AI12" s="89"/>
      <c r="AJ12" s="90"/>
      <c r="AK12" s="91">
        <v>0</v>
      </c>
      <c r="AL12" s="89">
        <v>0</v>
      </c>
      <c r="AM12" s="90"/>
      <c r="AN12" s="91"/>
      <c r="AO12" s="89"/>
      <c r="AP12" s="90"/>
      <c r="AQ12" s="91">
        <v>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366450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67900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0</v>
      </c>
      <c r="N13" s="89">
        <v>0</v>
      </c>
      <c r="O13" s="90"/>
      <c r="P13" s="91">
        <v>0</v>
      </c>
      <c r="Q13" s="89">
        <v>0</v>
      </c>
      <c r="R13" s="90"/>
      <c r="S13" s="91">
        <v>2000</v>
      </c>
      <c r="T13" s="89">
        <v>0</v>
      </c>
      <c r="U13" s="90"/>
      <c r="V13" s="91"/>
      <c r="W13" s="89"/>
      <c r="X13" s="90"/>
      <c r="Y13" s="91"/>
      <c r="Z13" s="89"/>
      <c r="AA13" s="90"/>
      <c r="AB13" s="91">
        <v>0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>
        <v>16000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85900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1210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1210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>
        <v>0</v>
      </c>
      <c r="Z18" s="89">
        <v>0</v>
      </c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8508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>
        <v>1500</v>
      </c>
      <c r="W19" s="89">
        <v>0</v>
      </c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16815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26823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402100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500</v>
      </c>
      <c r="K20" s="78">
        <f t="shared" si="1"/>
        <v>0</v>
      </c>
      <c r="L20" s="77">
        <f t="shared" si="1"/>
        <v>0</v>
      </c>
      <c r="M20" s="98">
        <f t="shared" si="1"/>
        <v>30750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2000</v>
      </c>
      <c r="T20" s="78">
        <f t="shared" si="1"/>
        <v>0</v>
      </c>
      <c r="U20" s="77">
        <f t="shared" si="1"/>
        <v>0</v>
      </c>
      <c r="V20" s="98">
        <f t="shared" si="1"/>
        <v>7500</v>
      </c>
      <c r="W20" s="78">
        <f t="shared" si="1"/>
        <v>0</v>
      </c>
      <c r="X20" s="77">
        <f t="shared" si="1"/>
        <v>0</v>
      </c>
      <c r="Y20" s="98">
        <f t="shared" si="1"/>
        <v>1500</v>
      </c>
      <c r="Z20" s="78">
        <f t="shared" si="1"/>
        <v>0</v>
      </c>
      <c r="AA20" s="77">
        <f t="shared" si="1"/>
        <v>0</v>
      </c>
      <c r="AB20" s="98">
        <f t="shared" si="1"/>
        <v>128000</v>
      </c>
      <c r="AC20" s="78">
        <f t="shared" si="1"/>
        <v>0</v>
      </c>
      <c r="AD20" s="77">
        <f t="shared" si="1"/>
        <v>0</v>
      </c>
      <c r="AE20" s="98">
        <f t="shared" si="1"/>
        <v>19500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16000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16815</v>
      </c>
      <c r="BJ20" s="78">
        <f t="shared" si="1"/>
        <v>0</v>
      </c>
      <c r="BK20" s="77">
        <f t="shared" si="1"/>
        <v>0</v>
      </c>
      <c r="BL20" s="98">
        <f t="shared" si="1"/>
        <v>1210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625875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2000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50000</v>
      </c>
      <c r="Z24" s="89">
        <v>0</v>
      </c>
      <c r="AA24" s="101"/>
      <c r="AB24" s="97">
        <v>0</v>
      </c>
      <c r="AC24" s="89">
        <v>0</v>
      </c>
      <c r="AD24" s="101"/>
      <c r="AE24" s="97">
        <v>3000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55000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>
        <v>0</v>
      </c>
      <c r="BA25" s="89">
        <v>0</v>
      </c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>
        <v>0</v>
      </c>
      <c r="K27" s="89">
        <v>0</v>
      </c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2000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50000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3000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55000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8800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8800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8800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8800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230000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230000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23500</v>
      </c>
      <c r="BS50" s="89">
        <v>0</v>
      </c>
      <c r="BT50" s="101"/>
      <c r="BU50" s="76"/>
      <c r="BV50" s="85">
        <f t="shared" si="9"/>
        <v>23500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253500</v>
      </c>
      <c r="BS51" s="78">
        <f>BS49+BS50</f>
        <v>0</v>
      </c>
      <c r="BT51" s="77">
        <f>BT49+BT50</f>
        <v>0</v>
      </c>
      <c r="BU51" s="85"/>
      <c r="BV51" s="85">
        <f>BV49+BV50</f>
        <v>253500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404100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500</v>
      </c>
      <c r="K53" s="86">
        <f t="shared" si="11"/>
        <v>0</v>
      </c>
      <c r="L53" s="86">
        <f t="shared" si="11"/>
        <v>0</v>
      </c>
      <c r="M53" s="86">
        <f t="shared" si="11"/>
        <v>30750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2000</v>
      </c>
      <c r="T53" s="86">
        <f t="shared" si="11"/>
        <v>0</v>
      </c>
      <c r="U53" s="86">
        <f t="shared" si="11"/>
        <v>0</v>
      </c>
      <c r="V53" s="86">
        <f t="shared" si="11"/>
        <v>7500</v>
      </c>
      <c r="W53" s="86">
        <f t="shared" si="11"/>
        <v>0</v>
      </c>
      <c r="X53" s="86">
        <f t="shared" si="11"/>
        <v>0</v>
      </c>
      <c r="Y53" s="86">
        <f t="shared" si="11"/>
        <v>51500</v>
      </c>
      <c r="Z53" s="86">
        <f t="shared" si="11"/>
        <v>0</v>
      </c>
      <c r="AA53" s="86">
        <f t="shared" si="11"/>
        <v>0</v>
      </c>
      <c r="AB53" s="86">
        <f t="shared" si="11"/>
        <v>128000</v>
      </c>
      <c r="AC53" s="86">
        <f t="shared" si="11"/>
        <v>0</v>
      </c>
      <c r="AD53" s="86">
        <f t="shared" si="11"/>
        <v>0</v>
      </c>
      <c r="AE53" s="86">
        <f t="shared" si="11"/>
        <v>22500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16000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16815</v>
      </c>
      <c r="BJ53" s="86">
        <f t="shared" si="11"/>
        <v>0</v>
      </c>
      <c r="BK53" s="86">
        <f t="shared" si="11"/>
        <v>0</v>
      </c>
      <c r="BL53" s="86">
        <f t="shared" si="11"/>
        <v>10010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253500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943175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132152</v>
      </c>
      <c r="E10" s="89">
        <v>0</v>
      </c>
      <c r="F10" s="90"/>
      <c r="G10" s="88"/>
      <c r="H10" s="89"/>
      <c r="I10" s="90"/>
      <c r="J10" s="97"/>
      <c r="K10" s="89"/>
      <c r="L10" s="101"/>
      <c r="M10" s="91">
        <v>0</v>
      </c>
      <c r="N10" s="89">
        <v>0</v>
      </c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132152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12340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12340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180200</v>
      </c>
      <c r="E12" s="89">
        <v>0</v>
      </c>
      <c r="F12" s="90"/>
      <c r="G12" s="88"/>
      <c r="H12" s="89"/>
      <c r="I12" s="90"/>
      <c r="J12" s="97">
        <v>500</v>
      </c>
      <c r="K12" s="89">
        <v>0</v>
      </c>
      <c r="L12" s="101"/>
      <c r="M12" s="91">
        <v>30750</v>
      </c>
      <c r="N12" s="89">
        <v>0</v>
      </c>
      <c r="O12" s="90"/>
      <c r="P12" s="91">
        <v>0</v>
      </c>
      <c r="Q12" s="89">
        <v>0</v>
      </c>
      <c r="R12" s="90"/>
      <c r="S12" s="91">
        <v>0</v>
      </c>
      <c r="T12" s="89">
        <v>0</v>
      </c>
      <c r="U12" s="90"/>
      <c r="V12" s="91">
        <v>6000</v>
      </c>
      <c r="W12" s="89">
        <v>0</v>
      </c>
      <c r="X12" s="90"/>
      <c r="Y12" s="91">
        <v>1500</v>
      </c>
      <c r="Z12" s="89">
        <v>0</v>
      </c>
      <c r="AA12" s="90"/>
      <c r="AB12" s="91">
        <v>128000</v>
      </c>
      <c r="AC12" s="89">
        <v>0</v>
      </c>
      <c r="AD12" s="90"/>
      <c r="AE12" s="91">
        <v>19500</v>
      </c>
      <c r="AF12" s="89">
        <v>0</v>
      </c>
      <c r="AG12" s="90"/>
      <c r="AH12" s="91"/>
      <c r="AI12" s="89"/>
      <c r="AJ12" s="90"/>
      <c r="AK12" s="91">
        <v>0</v>
      </c>
      <c r="AL12" s="89">
        <v>0</v>
      </c>
      <c r="AM12" s="90"/>
      <c r="AN12" s="91"/>
      <c r="AO12" s="89"/>
      <c r="AP12" s="90"/>
      <c r="AQ12" s="91">
        <v>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366450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67900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0</v>
      </c>
      <c r="N13" s="89">
        <v>0</v>
      </c>
      <c r="O13" s="90"/>
      <c r="P13" s="91">
        <v>0</v>
      </c>
      <c r="Q13" s="89">
        <v>0</v>
      </c>
      <c r="R13" s="90"/>
      <c r="S13" s="91">
        <v>2000</v>
      </c>
      <c r="T13" s="89">
        <v>0</v>
      </c>
      <c r="U13" s="90"/>
      <c r="V13" s="91"/>
      <c r="W13" s="89"/>
      <c r="X13" s="90"/>
      <c r="Y13" s="91"/>
      <c r="Z13" s="89"/>
      <c r="AA13" s="90"/>
      <c r="AB13" s="91">
        <v>0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>
        <v>16000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85900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1050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1050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>
        <v>0</v>
      </c>
      <c r="Z18" s="89">
        <v>0</v>
      </c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8508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>
        <v>1500</v>
      </c>
      <c r="W19" s="89">
        <v>0</v>
      </c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16815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26823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402100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500</v>
      </c>
      <c r="K20" s="78">
        <f t="shared" si="1"/>
        <v>0</v>
      </c>
      <c r="L20" s="77">
        <f t="shared" si="1"/>
        <v>0</v>
      </c>
      <c r="M20" s="98">
        <f t="shared" si="1"/>
        <v>30750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2000</v>
      </c>
      <c r="T20" s="78">
        <f t="shared" si="1"/>
        <v>0</v>
      </c>
      <c r="U20" s="77">
        <f t="shared" si="1"/>
        <v>0</v>
      </c>
      <c r="V20" s="98">
        <f t="shared" si="1"/>
        <v>7500</v>
      </c>
      <c r="W20" s="78">
        <f t="shared" si="1"/>
        <v>0</v>
      </c>
      <c r="X20" s="77">
        <f t="shared" si="1"/>
        <v>0</v>
      </c>
      <c r="Y20" s="98">
        <f t="shared" si="1"/>
        <v>1500</v>
      </c>
      <c r="Z20" s="78">
        <f t="shared" si="1"/>
        <v>0</v>
      </c>
      <c r="AA20" s="77">
        <f t="shared" si="1"/>
        <v>0</v>
      </c>
      <c r="AB20" s="98">
        <f t="shared" si="1"/>
        <v>128000</v>
      </c>
      <c r="AC20" s="78">
        <f t="shared" si="1"/>
        <v>0</v>
      </c>
      <c r="AD20" s="77">
        <f t="shared" si="1"/>
        <v>0</v>
      </c>
      <c r="AE20" s="98">
        <f t="shared" si="1"/>
        <v>19500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16000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16815</v>
      </c>
      <c r="BJ20" s="78">
        <f t="shared" si="1"/>
        <v>0</v>
      </c>
      <c r="BK20" s="77">
        <f t="shared" si="1"/>
        <v>0</v>
      </c>
      <c r="BL20" s="98">
        <f t="shared" si="1"/>
        <v>1050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625715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2000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50000</v>
      </c>
      <c r="Z24" s="89">
        <v>0</v>
      </c>
      <c r="AA24" s="101"/>
      <c r="AB24" s="97">
        <v>0</v>
      </c>
      <c r="AC24" s="89">
        <v>0</v>
      </c>
      <c r="AD24" s="101"/>
      <c r="AE24" s="97">
        <v>3000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55000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>
        <v>0</v>
      </c>
      <c r="BA25" s="89">
        <v>0</v>
      </c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>
        <v>0</v>
      </c>
      <c r="K27" s="89">
        <v>0</v>
      </c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2000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50000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3000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55000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9000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9000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9000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9000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230000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230000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23500</v>
      </c>
      <c r="BS50" s="89">
        <v>0</v>
      </c>
      <c r="BT50" s="101"/>
      <c r="BU50" s="76"/>
      <c r="BV50" s="85">
        <f t="shared" si="9"/>
        <v>23500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253500</v>
      </c>
      <c r="BS51" s="78">
        <f>BS49+BS50</f>
        <v>0</v>
      </c>
      <c r="BT51" s="77">
        <f>BT49+BT50</f>
        <v>0</v>
      </c>
      <c r="BU51" s="85"/>
      <c r="BV51" s="85">
        <f>BV49+BV50</f>
        <v>253500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404100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500</v>
      </c>
      <c r="K53" s="86">
        <f t="shared" si="11"/>
        <v>0</v>
      </c>
      <c r="L53" s="86">
        <f t="shared" si="11"/>
        <v>0</v>
      </c>
      <c r="M53" s="86">
        <f t="shared" si="11"/>
        <v>30750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2000</v>
      </c>
      <c r="T53" s="86">
        <f t="shared" si="11"/>
        <v>0</v>
      </c>
      <c r="U53" s="86">
        <f t="shared" si="11"/>
        <v>0</v>
      </c>
      <c r="V53" s="86">
        <f t="shared" si="11"/>
        <v>7500</v>
      </c>
      <c r="W53" s="86">
        <f t="shared" si="11"/>
        <v>0</v>
      </c>
      <c r="X53" s="86">
        <f t="shared" si="11"/>
        <v>0</v>
      </c>
      <c r="Y53" s="86">
        <f t="shared" si="11"/>
        <v>51500</v>
      </c>
      <c r="Z53" s="86">
        <f t="shared" si="11"/>
        <v>0</v>
      </c>
      <c r="AA53" s="86">
        <f t="shared" si="11"/>
        <v>0</v>
      </c>
      <c r="AB53" s="86">
        <f t="shared" si="11"/>
        <v>128000</v>
      </c>
      <c r="AC53" s="86">
        <f t="shared" si="11"/>
        <v>0</v>
      </c>
      <c r="AD53" s="86">
        <f t="shared" si="11"/>
        <v>0</v>
      </c>
      <c r="AE53" s="86">
        <f t="shared" si="11"/>
        <v>22500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16000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16815</v>
      </c>
      <c r="BJ53" s="86">
        <f t="shared" si="11"/>
        <v>0</v>
      </c>
      <c r="BK53" s="86">
        <f t="shared" si="11"/>
        <v>0</v>
      </c>
      <c r="BL53" s="86">
        <f t="shared" si="11"/>
        <v>10050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253500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943215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2021-01-15T08:57:42Z</dcterms:modified>
  <cp:category/>
  <cp:version/>
  <cp:contentType/>
  <cp:contentStatus/>
</cp:coreProperties>
</file>