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<sst xmlns="http://schemas.openxmlformats.org/spreadsheetml/2006/main" count="870" uniqueCount="149">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</sst>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6694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41192</v>
      </c>
      <c r="E7" s="40"/>
    </row>
    <row r="8" spans="2:5" ht="15.75" thickBot="1">
      <c r="B8" s="9"/>
      <c r="C8" s="6" t="s">
        <v>7</v>
      </c>
      <c r="D8" s="41"/>
      <c r="E8" s="42">
        <v>336025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390125.31999999995</v>
      </c>
      <c r="E10" s="45">
        <v>366248.3599999999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123131.57</v>
      </c>
      <c r="E14" s="45">
        <v>117588.61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513256.88999999996</v>
      </c>
      <c r="E16" s="51">
        <f>E10+E11+E12+E13+E14+E15</f>
        <v>483836.9699999999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123230.12999999999</v>
      </c>
      <c r="E18" s="45">
        <v>120875.42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123230.12999999999</v>
      </c>
      <c r="E23" s="51">
        <f>E18+E19+E20+E21+E22</f>
        <v>120875.42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40771.46</v>
      </c>
      <c r="E25" s="45">
        <v>39547.98000000001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0.3</v>
      </c>
      <c r="E27" s="45">
        <v>0.3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17093.370000000003</v>
      </c>
      <c r="E29" s="50">
        <v>9653.529999999999</v>
      </c>
    </row>
    <row r="30" spans="2:5" ht="15.75" thickBot="1">
      <c r="B30" s="16">
        <v>30000</v>
      </c>
      <c r="C30" s="15" t="s">
        <v>32</v>
      </c>
      <c r="D30" s="48">
        <f>D25+D26+D27+D28+D29</f>
        <v>57865.130000000005</v>
      </c>
      <c r="E30" s="51">
        <f>E25+E26+E27+E28+E29</f>
        <v>49201.81000000001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80829.9</v>
      </c>
      <c r="E33" s="59">
        <v>95000</v>
      </c>
    </row>
    <row r="34" spans="2:5" ht="15">
      <c r="B34" s="13">
        <v>40300</v>
      </c>
      <c r="C34" s="54" t="s">
        <v>37</v>
      </c>
      <c r="D34" s="61">
        <v>23229.869999999995</v>
      </c>
      <c r="E34" s="45">
        <v>115803.62000000001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26956.71</v>
      </c>
      <c r="E36" s="50">
        <v>26956.71</v>
      </c>
    </row>
    <row r="37" spans="2:5" ht="15.75" thickBot="1">
      <c r="B37" s="16">
        <v>40000</v>
      </c>
      <c r="C37" s="15" t="s">
        <v>40</v>
      </c>
      <c r="D37" s="48">
        <f>D32+D33+D34+D35+D36</f>
        <v>131016.47999999998</v>
      </c>
      <c r="E37" s="51">
        <f>E32+E33+E34+E35+E36</f>
        <v>237760.33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121888.40999999999</v>
      </c>
      <c r="E54" s="45">
        <v>121001.43000000002</v>
      </c>
    </row>
    <row r="55" spans="2:5" ht="15">
      <c r="B55" s="13">
        <v>90200</v>
      </c>
      <c r="C55" s="54" t="s">
        <v>62</v>
      </c>
      <c r="D55" s="61">
        <v>6078.58</v>
      </c>
      <c r="E55" s="62">
        <v>1472.64</v>
      </c>
    </row>
    <row r="56" spans="2:5" ht="15.75" thickBot="1">
      <c r="B56" s="16">
        <v>90000</v>
      </c>
      <c r="C56" s="15" t="s">
        <v>63</v>
      </c>
      <c r="D56" s="48">
        <f>D54+D55</f>
        <v>127966.98999999999</v>
      </c>
      <c r="E56" s="51">
        <f>E54+E55</f>
        <v>122474.07000000002</v>
      </c>
    </row>
    <row r="57" spans="2:5" ht="16.5" thickBot="1" thickTop="1">
      <c r="B57" s="109" t="s">
        <v>64</v>
      </c>
      <c r="C57" s="110"/>
      <c r="D57" s="52">
        <f>D16+D23+D30+D37+D43+D49+D52+D56</f>
        <v>953335.6199999999</v>
      </c>
      <c r="E57" s="55">
        <f>E16+E23+E30+E37+E43+E49+E52+E56</f>
        <v>1014148.6</v>
      </c>
    </row>
    <row r="58" spans="2:5" ht="16.5" thickBot="1" thickTop="1">
      <c r="B58" s="109" t="s">
        <v>65</v>
      </c>
      <c r="C58" s="110"/>
      <c r="D58" s="52">
        <f>D57+D5+D6+D7+D8</f>
        <v>1001221.6199999999</v>
      </c>
      <c r="E58" s="55">
        <f>E57+E5+E6+E7+E8</f>
        <v>1350173.6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132465.88</v>
      </c>
      <c r="E10" s="89">
        <v>6500</v>
      </c>
      <c r="F10" s="90">
        <v>136459.56000000003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132465.88</v>
      </c>
      <c r="BW10" s="77">
        <f aca="true" t="shared" si="1" ref="BW10:BW19">E10+H10+K10+N10+Q10+T10+W10+Z10+AC10+AF10+AI10+AL10+AO10+AR10+AU10+AX10+BA10+BD10+BG10+BJ10+BM10+BP10+BS10</f>
        <v>6500</v>
      </c>
      <c r="BX10" s="79">
        <f aca="true" t="shared" si="2" ref="BX10:BX19">F10+I10+L10+O10+R10+U10+X10+AA10+AD10+AG10+AJ10+AM10+AP10+AS10+AV10+AY10+BB10+BE10+BH10+BK10+BN10+BQ10+BT10</f>
        <v>136459.56000000003</v>
      </c>
    </row>
    <row r="11" spans="2:76" ht="15">
      <c r="B11" s="13">
        <v>102</v>
      </c>
      <c r="C11" s="25" t="s">
        <v>92</v>
      </c>
      <c r="D11" s="88">
        <v>12627.2</v>
      </c>
      <c r="E11" s="89">
        <v>0</v>
      </c>
      <c r="F11" s="90">
        <v>12931.61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12627.2</v>
      </c>
      <c r="BW11" s="77">
        <f t="shared" si="1"/>
        <v>0</v>
      </c>
      <c r="BX11" s="79">
        <f t="shared" si="2"/>
        <v>12931.61</v>
      </c>
    </row>
    <row r="12" spans="2:76" ht="15">
      <c r="B12" s="13">
        <v>103</v>
      </c>
      <c r="C12" s="25" t="s">
        <v>93</v>
      </c>
      <c r="D12" s="88">
        <v>169002.99</v>
      </c>
      <c r="E12" s="89">
        <v>0</v>
      </c>
      <c r="F12" s="90">
        <v>158396.71999999997</v>
      </c>
      <c r="G12" s="88"/>
      <c r="H12" s="89"/>
      <c r="I12" s="90"/>
      <c r="J12" s="97">
        <v>120.78</v>
      </c>
      <c r="K12" s="89">
        <v>0</v>
      </c>
      <c r="L12" s="101">
        <v>120.78</v>
      </c>
      <c r="M12" s="91">
        <v>18763.7</v>
      </c>
      <c r="N12" s="89">
        <v>0</v>
      </c>
      <c r="O12" s="90">
        <v>11615.479999999998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3300.5</v>
      </c>
      <c r="W12" s="89">
        <v>0</v>
      </c>
      <c r="X12" s="90">
        <v>3300.5</v>
      </c>
      <c r="Y12" s="91">
        <v>0</v>
      </c>
      <c r="Z12" s="89">
        <v>0</v>
      </c>
      <c r="AA12" s="90">
        <v>0</v>
      </c>
      <c r="AB12" s="91">
        <v>115254.85</v>
      </c>
      <c r="AC12" s="89">
        <v>0</v>
      </c>
      <c r="AD12" s="90">
        <v>113236.61999999997</v>
      </c>
      <c r="AE12" s="91">
        <v>13263.55</v>
      </c>
      <c r="AF12" s="89">
        <v>0</v>
      </c>
      <c r="AG12" s="90">
        <v>19668.449999999997</v>
      </c>
      <c r="AH12" s="91"/>
      <c r="AI12" s="89"/>
      <c r="AJ12" s="90"/>
      <c r="AK12" s="91">
        <v>1340.28</v>
      </c>
      <c r="AL12" s="89">
        <v>0</v>
      </c>
      <c r="AM12" s="90">
        <v>1340.2800000000002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321046.65</v>
      </c>
      <c r="BW12" s="77">
        <f t="shared" si="1"/>
        <v>0</v>
      </c>
      <c r="BX12" s="79">
        <f t="shared" si="2"/>
        <v>307678.83</v>
      </c>
    </row>
    <row r="13" spans="2:76" ht="15">
      <c r="B13" s="13">
        <v>104</v>
      </c>
      <c r="C13" s="25" t="s">
        <v>19</v>
      </c>
      <c r="D13" s="88">
        <v>64677.23</v>
      </c>
      <c r="E13" s="89">
        <v>0</v>
      </c>
      <c r="F13" s="90">
        <v>52493.51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4454.280000000001</v>
      </c>
      <c r="P13" s="91">
        <v>0</v>
      </c>
      <c r="Q13" s="89">
        <v>0</v>
      </c>
      <c r="R13" s="90">
        <v>0</v>
      </c>
      <c r="S13" s="91">
        <v>1300</v>
      </c>
      <c r="T13" s="89">
        <v>0</v>
      </c>
      <c r="U13" s="90">
        <v>1300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25172.34</v>
      </c>
      <c r="AL13" s="89">
        <v>0</v>
      </c>
      <c r="AM13" s="90">
        <v>27488.510000000002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91149.57</v>
      </c>
      <c r="BW13" s="77">
        <f t="shared" si="1"/>
        <v>0</v>
      </c>
      <c r="BX13" s="79">
        <f t="shared" si="2"/>
        <v>85736.3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1286.11</v>
      </c>
      <c r="BM16" s="89">
        <v>0</v>
      </c>
      <c r="BN16" s="90">
        <v>1286.11</v>
      </c>
      <c r="BO16" s="91"/>
      <c r="BP16" s="89"/>
      <c r="BQ16" s="90"/>
      <c r="BR16" s="97"/>
      <c r="BS16" s="89"/>
      <c r="BT16" s="101"/>
      <c r="BU16" s="76"/>
      <c r="BV16" s="85">
        <f t="shared" si="0"/>
        <v>1286.11</v>
      </c>
      <c r="BW16" s="77">
        <f t="shared" si="1"/>
        <v>0</v>
      </c>
      <c r="BX16" s="79">
        <f t="shared" si="2"/>
        <v>1286.11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1109.2</v>
      </c>
      <c r="E18" s="89">
        <v>0</v>
      </c>
      <c r="F18" s="90">
        <v>1358.2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1109.2</v>
      </c>
      <c r="BW18" s="77">
        <f t="shared" si="1"/>
        <v>0</v>
      </c>
      <c r="BX18" s="79">
        <f t="shared" si="2"/>
        <v>1358.2</v>
      </c>
    </row>
    <row r="19" spans="2:76" ht="15">
      <c r="B19" s="13">
        <v>110</v>
      </c>
      <c r="C19" s="25" t="s">
        <v>98</v>
      </c>
      <c r="D19" s="88">
        <v>7736.33</v>
      </c>
      <c r="E19" s="89">
        <v>0</v>
      </c>
      <c r="F19" s="90">
        <v>8031.17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7736.33</v>
      </c>
      <c r="BW19" s="77">
        <f t="shared" si="1"/>
        <v>0</v>
      </c>
      <c r="BX19" s="79">
        <f t="shared" si="2"/>
        <v>8031.17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387618.83</v>
      </c>
      <c r="E20" s="78">
        <f t="shared" si="3"/>
        <v>6500</v>
      </c>
      <c r="F20" s="79">
        <f t="shared" si="3"/>
        <v>369670.77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120.78</v>
      </c>
      <c r="K20" s="78">
        <f t="shared" si="3"/>
        <v>0</v>
      </c>
      <c r="L20" s="77">
        <f t="shared" si="3"/>
        <v>120.78</v>
      </c>
      <c r="M20" s="98">
        <f t="shared" si="3"/>
        <v>18763.7</v>
      </c>
      <c r="N20" s="78">
        <f t="shared" si="3"/>
        <v>0</v>
      </c>
      <c r="O20" s="77">
        <f t="shared" si="3"/>
        <v>16069.759999999998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1300</v>
      </c>
      <c r="T20" s="78">
        <f t="shared" si="3"/>
        <v>0</v>
      </c>
      <c r="U20" s="77">
        <f t="shared" si="3"/>
        <v>1300</v>
      </c>
      <c r="V20" s="98">
        <f t="shared" si="3"/>
        <v>3300.5</v>
      </c>
      <c r="W20" s="78">
        <f t="shared" si="3"/>
        <v>0</v>
      </c>
      <c r="X20" s="77">
        <f t="shared" si="3"/>
        <v>3300.5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115254.85</v>
      </c>
      <c r="AC20" s="78">
        <f t="shared" si="3"/>
        <v>0</v>
      </c>
      <c r="AD20" s="77">
        <f t="shared" si="3"/>
        <v>113236.61999999997</v>
      </c>
      <c r="AE20" s="98">
        <f t="shared" si="3"/>
        <v>13263.55</v>
      </c>
      <c r="AF20" s="78">
        <f t="shared" si="3"/>
        <v>0</v>
      </c>
      <c r="AG20" s="77">
        <f t="shared" si="3"/>
        <v>19668.449999999997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26512.62</v>
      </c>
      <c r="AL20" s="78">
        <f t="shared" si="3"/>
        <v>0</v>
      </c>
      <c r="AM20" s="77">
        <f t="shared" si="3"/>
        <v>28828.79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1286.11</v>
      </c>
      <c r="BM20" s="78">
        <f t="shared" si="3"/>
        <v>0</v>
      </c>
      <c r="BN20" s="77">
        <f t="shared" si="3"/>
        <v>1286.11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567420.94</v>
      </c>
      <c r="BW20" s="77">
        <f>BW10+BW11+BW12+BW13+BW14+BW15+BW16+BW17+BW18+BW19</f>
        <v>6500</v>
      </c>
      <c r="BX20" s="95">
        <f>BX10+BX11+BX12+BX13+BX14+BX15+BX16+BX17+BX18+BX19</f>
        <v>553481.78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12484.46</v>
      </c>
      <c r="E24" s="89">
        <v>0</v>
      </c>
      <c r="F24" s="90">
        <v>14107.87</v>
      </c>
      <c r="G24" s="88"/>
      <c r="H24" s="89"/>
      <c r="I24" s="90"/>
      <c r="J24" s="97"/>
      <c r="K24" s="89"/>
      <c r="L24" s="101"/>
      <c r="M24" s="97">
        <v>0</v>
      </c>
      <c r="N24" s="89">
        <v>6900</v>
      </c>
      <c r="O24" s="101">
        <v>0</v>
      </c>
      <c r="P24" s="97">
        <v>0</v>
      </c>
      <c r="Q24" s="89">
        <v>0</v>
      </c>
      <c r="R24" s="101">
        <v>0</v>
      </c>
      <c r="S24" s="97">
        <v>10075.199999999997</v>
      </c>
      <c r="T24" s="89">
        <v>37904</v>
      </c>
      <c r="U24" s="101">
        <v>3538</v>
      </c>
      <c r="V24" s="97"/>
      <c r="W24" s="89"/>
      <c r="X24" s="101"/>
      <c r="Y24" s="97">
        <v>71461.01</v>
      </c>
      <c r="Z24" s="89">
        <v>0</v>
      </c>
      <c r="AA24" s="101">
        <v>66002.82999999999</v>
      </c>
      <c r="AB24" s="97">
        <v>13245.76</v>
      </c>
      <c r="AC24" s="89">
        <v>0</v>
      </c>
      <c r="AD24" s="101">
        <v>0</v>
      </c>
      <c r="AE24" s="97">
        <v>0</v>
      </c>
      <c r="AF24" s="89">
        <v>0</v>
      </c>
      <c r="AG24" s="101">
        <v>4514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107266.42999999998</v>
      </c>
      <c r="BW24" s="77">
        <f t="shared" si="4"/>
        <v>44804</v>
      </c>
      <c r="BX24" s="79">
        <f t="shared" si="4"/>
        <v>88162.69999999998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114561.72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>
        <v>46665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161226.72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4275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4275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16759.46</v>
      </c>
      <c r="E28" s="78">
        <f t="shared" si="5"/>
        <v>0</v>
      </c>
      <c r="F28" s="79">
        <f t="shared" si="5"/>
        <v>14107.87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6900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10075.199999999997</v>
      </c>
      <c r="T28" s="78">
        <f t="shared" si="5"/>
        <v>37904</v>
      </c>
      <c r="U28" s="77">
        <f t="shared" si="5"/>
        <v>3538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71461.01</v>
      </c>
      <c r="Z28" s="78">
        <f t="shared" si="5"/>
        <v>0</v>
      </c>
      <c r="AA28" s="77">
        <f t="shared" si="5"/>
        <v>180564.55</v>
      </c>
      <c r="AB28" s="98">
        <f t="shared" si="5"/>
        <v>13245.76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4514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46665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111541.42999999998</v>
      </c>
      <c r="BW28" s="77">
        <f>BW23+BW24+BW25+BW26+BW27</f>
        <v>44804</v>
      </c>
      <c r="BX28" s="95">
        <f>BX23+BX24+BX25+BX26+BX27</f>
        <v>249389.41999999998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7986.96</v>
      </c>
      <c r="BM40" s="89">
        <v>0</v>
      </c>
      <c r="BN40" s="101">
        <v>7986.96</v>
      </c>
      <c r="BO40" s="97"/>
      <c r="BP40" s="89"/>
      <c r="BQ40" s="101"/>
      <c r="BR40" s="97"/>
      <c r="BS40" s="89"/>
      <c r="BT40" s="101"/>
      <c r="BU40" s="76"/>
      <c r="BV40" s="85">
        <f t="shared" si="10"/>
        <v>7986.96</v>
      </c>
      <c r="BW40" s="77">
        <f t="shared" si="10"/>
        <v>0</v>
      </c>
      <c r="BX40" s="79">
        <f t="shared" si="10"/>
        <v>7986.96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7986.96</v>
      </c>
      <c r="BM42" s="78">
        <f t="shared" si="12"/>
        <v>0</v>
      </c>
      <c r="BN42" s="77">
        <f t="shared" si="12"/>
        <v>7986.96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7986.96</v>
      </c>
      <c r="BW42" s="77">
        <f>BW38+BW39+BW40+BW41</f>
        <v>0</v>
      </c>
      <c r="BX42" s="95">
        <f>BX38+BX39+BX40+BX41</f>
        <v>7986.96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121888.41</v>
      </c>
      <c r="BS49" s="89">
        <v>0</v>
      </c>
      <c r="BT49" s="101">
        <v>151453.37</v>
      </c>
      <c r="BU49" s="76"/>
      <c r="BV49" s="85">
        <f aca="true" t="shared" si="15" ref="BV49:BX50">D49+G49+J49+M49+P49+S49+V49+Y49+AB49+AE49+AH49+AK49+AN49+AQ49+AT49+AW49+AZ49+BC49+BF49+BI49+BL49+BO49+BR49</f>
        <v>121888.41</v>
      </c>
      <c r="BW49" s="77">
        <f t="shared" si="15"/>
        <v>0</v>
      </c>
      <c r="BX49" s="79">
        <f t="shared" si="15"/>
        <v>151453.37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6078.58</v>
      </c>
      <c r="BS50" s="89">
        <v>0</v>
      </c>
      <c r="BT50" s="101">
        <v>13334.84</v>
      </c>
      <c r="BU50" s="76"/>
      <c r="BV50" s="85">
        <f t="shared" si="15"/>
        <v>6078.58</v>
      </c>
      <c r="BW50" s="77">
        <f t="shared" si="15"/>
        <v>0</v>
      </c>
      <c r="BX50" s="79">
        <f t="shared" si="15"/>
        <v>13334.84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127966.99</v>
      </c>
      <c r="BS51" s="78">
        <f>BS49+BS50</f>
        <v>0</v>
      </c>
      <c r="BT51" s="77">
        <f>BT49+BT50</f>
        <v>164788.21</v>
      </c>
      <c r="BU51" s="85"/>
      <c r="BV51" s="85">
        <f>BV49+BV50</f>
        <v>127966.99</v>
      </c>
      <c r="BW51" s="77">
        <f>BW49+BW50</f>
        <v>0</v>
      </c>
      <c r="BX51" s="95">
        <f>BX49+BX50</f>
        <v>164788.21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404378.29000000004</v>
      </c>
      <c r="E53" s="86">
        <f t="shared" si="18"/>
        <v>6500</v>
      </c>
      <c r="F53" s="86">
        <f t="shared" si="18"/>
        <v>383778.64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120.78</v>
      </c>
      <c r="K53" s="86">
        <f t="shared" si="18"/>
        <v>0</v>
      </c>
      <c r="L53" s="86">
        <f t="shared" si="18"/>
        <v>120.78</v>
      </c>
      <c r="M53" s="86">
        <f t="shared" si="18"/>
        <v>18763.7</v>
      </c>
      <c r="N53" s="86">
        <f t="shared" si="18"/>
        <v>6900</v>
      </c>
      <c r="O53" s="86">
        <f t="shared" si="18"/>
        <v>16069.759999999998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11375.199999999997</v>
      </c>
      <c r="T53" s="86">
        <f t="shared" si="18"/>
        <v>37904</v>
      </c>
      <c r="U53" s="86">
        <f t="shared" si="18"/>
        <v>4838</v>
      </c>
      <c r="V53" s="86">
        <f t="shared" si="18"/>
        <v>3300.5</v>
      </c>
      <c r="W53" s="86">
        <f t="shared" si="18"/>
        <v>0</v>
      </c>
      <c r="X53" s="86">
        <f t="shared" si="18"/>
        <v>3300.5</v>
      </c>
      <c r="Y53" s="86">
        <f t="shared" si="18"/>
        <v>71461.01</v>
      </c>
      <c r="Z53" s="86">
        <f t="shared" si="18"/>
        <v>0</v>
      </c>
      <c r="AA53" s="86">
        <f t="shared" si="18"/>
        <v>180564.55</v>
      </c>
      <c r="AB53" s="86">
        <f t="shared" si="18"/>
        <v>128500.61</v>
      </c>
      <c r="AC53" s="86">
        <f t="shared" si="18"/>
        <v>0</v>
      </c>
      <c r="AD53" s="86">
        <f t="shared" si="18"/>
        <v>113236.61999999997</v>
      </c>
      <c r="AE53" s="86">
        <f t="shared" si="18"/>
        <v>13263.55</v>
      </c>
      <c r="AF53" s="86">
        <f t="shared" si="18"/>
        <v>0</v>
      </c>
      <c r="AG53" s="86">
        <f t="shared" si="18"/>
        <v>24182.449999999997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26512.62</v>
      </c>
      <c r="AL53" s="86">
        <f t="shared" si="19"/>
        <v>0</v>
      </c>
      <c r="AM53" s="86">
        <f t="shared" si="19"/>
        <v>28828.79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46665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9273.07</v>
      </c>
      <c r="BM53" s="86">
        <f t="shared" si="19"/>
        <v>0</v>
      </c>
      <c r="BN53" s="86">
        <f t="shared" si="19"/>
        <v>9273.07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127966.99</v>
      </c>
      <c r="BS53" s="86">
        <f t="shared" si="19"/>
        <v>0</v>
      </c>
      <c r="BT53" s="86">
        <f t="shared" si="19"/>
        <v>164788.21</v>
      </c>
      <c r="BU53" s="86">
        <f>BU8</f>
        <v>0</v>
      </c>
      <c r="BV53" s="102">
        <f>BV8+BV20+BV28+BV35+BV42+BV46+BV51</f>
        <v>814916.3199999998</v>
      </c>
      <c r="BW53" s="87">
        <f>BW20+BW28+BW35+BW42+BW46+BW51</f>
        <v>51304</v>
      </c>
      <c r="BX53" s="87">
        <f>BX20+BX28+BX35+BX42+BX46+BX51</f>
        <v>975646.3699999999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135001.30000000005</v>
      </c>
      <c r="BW54" s="93"/>
      <c r="BX54" s="94">
        <f>IF((Spese_Rendiconto_2020!BX53-Entrate_Rendiconto_2020!E58)&lt;0,Entrate_Rendiconto_2020!E58-Spese_Rendiconto_2020!BX53,0)</f>
        <v>374527.2300000002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2021-04-26T08:42:31Z</dcterms:modified>
  <cp:category/>
  <cp:version/>
  <cp:contentType/>
  <cp:contentStatus/>
</cp:coreProperties>
</file>