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7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7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'Entrate_Rendiconto_2017'!$B$1:$E$59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'Spese_Rendiconto_2017'!$B$1:$BX$54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'Spese_Rendiconto_2017'!$B:$C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<sst xmlns="http://schemas.openxmlformats.org/spreadsheetml/2006/main" count="870" uniqueCount="149">
  <si>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</si>
  <si>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</si>
  <si>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</si>
  <si>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</si>
  <si>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</si>
  <si>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</si>
  <si>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</si>
  <si>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</si>
  <si>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</si>
  <si>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</si>
  <si>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</si>
  <si>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</si>
  <si>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</si>
  <si>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</si>
  <si>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</si>
  <si>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</si>
  <si>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</si>
  <si>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</si>
  <si>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</si>
  <si>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</si>
  <si>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</si>
  <si>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</si>
  <si>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</si>
  <si>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</si>
  <si>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</si>
  <si>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</si>
  <si>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</si>
  <si>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</si>
  <si>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</si>
  <si>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</si>
  <si>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</si>
  <si>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</si>
  <si>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</si>
  <si>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</si>
  <si>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</si>
  <si>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</si>
  <si>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</si>
  <si>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</si>
  <si>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</si>
  <si>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</si>
  <si>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</si>
  <si>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</si>
  <si>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</si>
  <si>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</si>
  <si>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</si>
  <si>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</si>
  <si>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</si>
  <si>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</si>
  <si>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</si>
  <si>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</si>
  <si>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</si>
  <si>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</si>
  <si>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</si>
  <si>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</si>
  <si>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</si>
  <si>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</si>
  <si>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</si>
  <si>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</si>
  <si>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</si>
  <si>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</si>
  <si>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</si>
  <si>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</si>
  <si>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</si>
  <si>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</si>
  <si>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</si>
  <si>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</si>
  <si>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</si>
  <si>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</si>
  <si>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</si>
  <si>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</si>
  <si>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</si>
  <si>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</si>
  <si>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</si>
  <si>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</si>
  <si>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</si>
  <si>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</si>
  <si>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</si>
  <si>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</si>
  <si>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</si>
  <si>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</si>
  <si>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</si>
  <si>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</si>
  <si>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</si>
  <si>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</si>
  <si>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</si>
  <si>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</si>
  <si>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</si>
  <si>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</si>
  <si>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</si>
  <si>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</si>
  <si>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</si>
  <si>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</si>
  <si>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</si>
  <si>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</si>
  <si>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</si>
  <si>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</si>
  <si>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</si>
  <si>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</si>
  <si>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</si>
  <si>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</si>
  <si>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</si>
  <si>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</si>
  <si>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</si>
  <si>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</si>
  <si>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</si>
  <si>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</si>
  <si>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</si>
  <si>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</si>
  <si>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</si>
  <si>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</si>
  <si>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</si>
  <si>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</si>
  <si>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</si>
  <si>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</si>
  <si>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</si>
  <si>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</si>
  <si>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</si>
  <si>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</si>
  <si>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</si>
  <si>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</si>
  <si>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</si>
  <si>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</si>
  <si>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</si>
  <si>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</si>
  <si>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</si>
  <si>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</si>
  <si>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</si>
  <si>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</si>
  <si>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</si>
  <si>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</si>
  <si>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</si>
  <si>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</si>
  <si>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</si>
  <si>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</si>
  <si>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</si>
  <si>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</si>
  <si>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</si>
  <si>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</si>
  <si>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</si>
  <si>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</si>
  <si>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</si>
  <si>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</si>
  <si>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</si>
  <si>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</si>
  <si>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</si>
  <si>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</si>
  <si>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</si>
  <si>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</si>
  <si>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2017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</si>
</sst>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3706.77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110231.59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241432.09</v>
      </c>
      <c r="E10" s="45">
        <v>235831.43000000002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139629.03</v>
      </c>
      <c r="E14" s="45">
        <v>155560.79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381061.12</v>
      </c>
      <c r="E16" s="51">
        <f>E10+E11+E12+E13+E14+E15</f>
        <v>391392.22000000003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196.89</v>
      </c>
      <c r="E18" s="45">
        <v>1284.98</v>
      </c>
    </row>
    <row r="19" spans="2:5" ht="15">
      <c r="B19" s="13">
        <v>20102</v>
      </c>
      <c r="C19" s="54" t="s">
        <v>21</v>
      </c>
      <c r="D19" s="39">
        <v>0</v>
      </c>
      <c r="E19" s="50">
        <v>0</v>
      </c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196.89</v>
      </c>
      <c r="E23" s="51">
        <f>E18+E19+E20+E21+E22</f>
        <v>1284.98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66353.61000000002</v>
      </c>
      <c r="E25" s="45">
        <v>65952.98000000001</v>
      </c>
    </row>
    <row r="26" spans="2:5" ht="15">
      <c r="B26" s="13">
        <v>30200</v>
      </c>
      <c r="C26" s="54" t="s">
        <v>28</v>
      </c>
      <c r="D26" s="39">
        <v>0</v>
      </c>
      <c r="E26" s="45">
        <v>0</v>
      </c>
    </row>
    <row r="27" spans="2:5" ht="15">
      <c r="B27" s="13">
        <v>30300</v>
      </c>
      <c r="C27" s="54" t="s">
        <v>29</v>
      </c>
      <c r="D27" s="39">
        <v>0</v>
      </c>
      <c r="E27" s="45">
        <v>0.13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45017.369999999995</v>
      </c>
      <c r="E29" s="50">
        <v>22430.8</v>
      </c>
    </row>
    <row r="30" spans="2:5" ht="15.75" thickBot="1">
      <c r="B30" s="16">
        <v>30000</v>
      </c>
      <c r="C30" s="15" t="s">
        <v>32</v>
      </c>
      <c r="D30" s="48">
        <f>D25+D26+D27+D28+D29</f>
        <v>111370.98000000001</v>
      </c>
      <c r="E30" s="51">
        <f>E25+E26+E27+E28+E29</f>
        <v>88383.91000000002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>
        <v>27741.89</v>
      </c>
      <c r="E34" s="45">
        <v>7295.75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516</v>
      </c>
      <c r="E36" s="50">
        <v>516</v>
      </c>
    </row>
    <row r="37" spans="2:5" ht="15.75" thickBot="1">
      <c r="B37" s="16">
        <v>40000</v>
      </c>
      <c r="C37" s="15" t="s">
        <v>40</v>
      </c>
      <c r="D37" s="48">
        <f>D32+D33+D34+D35+D36</f>
        <v>28257.89</v>
      </c>
      <c r="E37" s="51">
        <f>E32+E33+E34+E35+E36</f>
        <v>7811.75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965</v>
      </c>
      <c r="E47" s="45">
        <v>38899.85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965</v>
      </c>
      <c r="E49" s="51">
        <f>E45+E46+E47+E48</f>
        <v>38899.85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68515.28999999998</v>
      </c>
      <c r="E54" s="45">
        <v>63966.78999999999</v>
      </c>
    </row>
    <row r="55" spans="2:5" ht="15">
      <c r="B55" s="13">
        <v>90200</v>
      </c>
      <c r="C55" s="54" t="s">
        <v>62</v>
      </c>
      <c r="D55" s="61">
        <v>1266.86</v>
      </c>
      <c r="E55" s="62">
        <v>1466.86</v>
      </c>
    </row>
    <row r="56" spans="2:5" ht="15.75" thickBot="1">
      <c r="B56" s="16">
        <v>90000</v>
      </c>
      <c r="C56" s="15" t="s">
        <v>63</v>
      </c>
      <c r="D56" s="48">
        <f>D54+D55</f>
        <v>69782.14999999998</v>
      </c>
      <c r="E56" s="51">
        <f>E54+E55</f>
        <v>65433.649999999994</v>
      </c>
    </row>
    <row r="57" spans="2:5" ht="16.5" thickBot="1" thickTop="1">
      <c r="B57" s="109" t="s">
        <v>64</v>
      </c>
      <c r="C57" s="110"/>
      <c r="D57" s="52">
        <f>D16+D23+D30+D37+D43+D49+D52+D56</f>
        <v>591634.03</v>
      </c>
      <c r="E57" s="55">
        <f>E16+E23+E30+E37+E43+E49+E52+E56</f>
        <v>593206.3600000001</v>
      </c>
    </row>
    <row r="58" spans="2:5" ht="16.5" thickBot="1" thickTop="1">
      <c r="B58" s="109" t="s">
        <v>65</v>
      </c>
      <c r="C58" s="110"/>
      <c r="D58" s="52">
        <f>D57+D5+D6+D7+D8</f>
        <v>595340.8</v>
      </c>
      <c r="E58" s="55">
        <f>E57+E5+E6+E7+E8</f>
        <v>703437.9500000001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IF((Spese_Rendiconto_2017!BV53+Spese_Rendiconto_2017!BW53-Entrate_Rendiconto_2017!D58)&gt;0,Spese_Rendiconto_2017!BV53+Spese_Rendiconto_2017!BW53-Entrate_Rendiconto_2017!D58,0)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124860.85000000002</v>
      </c>
      <c r="E10" s="89">
        <v>0</v>
      </c>
      <c r="F10" s="90">
        <v>124430.84999999999</v>
      </c>
      <c r="G10" s="88"/>
      <c r="H10" s="89"/>
      <c r="I10" s="90"/>
      <c r="J10" s="97"/>
      <c r="K10" s="89"/>
      <c r="L10" s="101"/>
      <c r="M10" s="91">
        <v>0</v>
      </c>
      <c r="N10" s="89">
        <v>0</v>
      </c>
      <c r="O10" s="90">
        <v>0</v>
      </c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124860.85000000002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124430.84999999999</v>
      </c>
    </row>
    <row r="11" spans="2:76" ht="15">
      <c r="B11" s="13">
        <v>102</v>
      </c>
      <c r="C11" s="25" t="s">
        <v>92</v>
      </c>
      <c r="D11" s="88">
        <v>11178.480000000001</v>
      </c>
      <c r="E11" s="89">
        <v>0</v>
      </c>
      <c r="F11" s="90">
        <v>9842.970000000001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11178.480000000001</v>
      </c>
      <c r="BW11" s="77">
        <f t="shared" si="1"/>
        <v>0</v>
      </c>
      <c r="BX11" s="79">
        <f t="shared" si="2"/>
        <v>9842.970000000001</v>
      </c>
    </row>
    <row r="12" spans="2:76" ht="15">
      <c r="B12" s="13">
        <v>103</v>
      </c>
      <c r="C12" s="25" t="s">
        <v>93</v>
      </c>
      <c r="D12" s="88">
        <v>88402.22</v>
      </c>
      <c r="E12" s="89">
        <v>0</v>
      </c>
      <c r="F12" s="90">
        <v>80928.39</v>
      </c>
      <c r="G12" s="88"/>
      <c r="H12" s="89"/>
      <c r="I12" s="90"/>
      <c r="J12" s="97">
        <v>750</v>
      </c>
      <c r="K12" s="89">
        <v>0</v>
      </c>
      <c r="L12" s="101">
        <v>1334.3600000000001</v>
      </c>
      <c r="M12" s="91">
        <v>32840.16</v>
      </c>
      <c r="N12" s="89">
        <v>0</v>
      </c>
      <c r="O12" s="90">
        <v>26061.03</v>
      </c>
      <c r="P12" s="91">
        <v>0</v>
      </c>
      <c r="Q12" s="89">
        <v>0</v>
      </c>
      <c r="R12" s="90">
        <v>0</v>
      </c>
      <c r="S12" s="91">
        <v>1780</v>
      </c>
      <c r="T12" s="89">
        <v>0</v>
      </c>
      <c r="U12" s="90">
        <v>1705.59</v>
      </c>
      <c r="V12" s="91">
        <v>2000</v>
      </c>
      <c r="W12" s="89">
        <v>0</v>
      </c>
      <c r="X12" s="90">
        <v>1903.1</v>
      </c>
      <c r="Y12" s="91">
        <v>1822.2</v>
      </c>
      <c r="Z12" s="89">
        <v>0</v>
      </c>
      <c r="AA12" s="90">
        <v>951.6</v>
      </c>
      <c r="AB12" s="91">
        <v>0</v>
      </c>
      <c r="AC12" s="89">
        <v>0</v>
      </c>
      <c r="AD12" s="90">
        <v>0</v>
      </c>
      <c r="AE12" s="91">
        <v>86493.48</v>
      </c>
      <c r="AF12" s="89">
        <v>0</v>
      </c>
      <c r="AG12" s="90">
        <v>70699.50999999998</v>
      </c>
      <c r="AH12" s="91"/>
      <c r="AI12" s="89"/>
      <c r="AJ12" s="90"/>
      <c r="AK12" s="91">
        <v>1085.27</v>
      </c>
      <c r="AL12" s="89">
        <v>0</v>
      </c>
      <c r="AM12" s="90">
        <v>565</v>
      </c>
      <c r="AN12" s="91"/>
      <c r="AO12" s="89"/>
      <c r="AP12" s="90"/>
      <c r="AQ12" s="91">
        <v>1800</v>
      </c>
      <c r="AR12" s="89">
        <v>0</v>
      </c>
      <c r="AS12" s="90">
        <v>1800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216973.33</v>
      </c>
      <c r="BW12" s="77">
        <f t="shared" si="1"/>
        <v>0</v>
      </c>
      <c r="BX12" s="79">
        <f t="shared" si="2"/>
        <v>185948.58</v>
      </c>
    </row>
    <row r="13" spans="2:76" ht="15">
      <c r="B13" s="13">
        <v>104</v>
      </c>
      <c r="C13" s="25" t="s">
        <v>19</v>
      </c>
      <c r="D13" s="88">
        <v>27812.91</v>
      </c>
      <c r="E13" s="89">
        <v>0</v>
      </c>
      <c r="F13" s="90">
        <v>12701.650000000001</v>
      </c>
      <c r="G13" s="88"/>
      <c r="H13" s="89"/>
      <c r="I13" s="90"/>
      <c r="J13" s="97"/>
      <c r="K13" s="89"/>
      <c r="L13" s="101"/>
      <c r="M13" s="91">
        <v>13315</v>
      </c>
      <c r="N13" s="89">
        <v>0</v>
      </c>
      <c r="O13" s="90">
        <v>0</v>
      </c>
      <c r="P13" s="91">
        <v>1300</v>
      </c>
      <c r="Q13" s="89">
        <v>0</v>
      </c>
      <c r="R13" s="90">
        <v>1300</v>
      </c>
      <c r="S13" s="91"/>
      <c r="T13" s="89"/>
      <c r="U13" s="90"/>
      <c r="V13" s="91"/>
      <c r="W13" s="89"/>
      <c r="X13" s="90"/>
      <c r="Y13" s="91"/>
      <c r="Z13" s="89"/>
      <c r="AA13" s="90"/>
      <c r="AB13" s="91">
        <v>16573.96</v>
      </c>
      <c r="AC13" s="89">
        <v>0</v>
      </c>
      <c r="AD13" s="90">
        <v>14073.96</v>
      </c>
      <c r="AE13" s="91"/>
      <c r="AF13" s="89"/>
      <c r="AG13" s="90"/>
      <c r="AH13" s="91"/>
      <c r="AI13" s="89"/>
      <c r="AJ13" s="90"/>
      <c r="AK13" s="91">
        <v>0</v>
      </c>
      <c r="AL13" s="89">
        <v>0</v>
      </c>
      <c r="AM13" s="90">
        <v>33269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59001.87</v>
      </c>
      <c r="BW13" s="77">
        <f t="shared" si="1"/>
        <v>0</v>
      </c>
      <c r="BX13" s="79">
        <f t="shared" si="2"/>
        <v>61344.61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835.6</v>
      </c>
      <c r="BM16" s="89">
        <v>0</v>
      </c>
      <c r="BN16" s="90">
        <v>431.03</v>
      </c>
      <c r="BO16" s="91"/>
      <c r="BP16" s="89"/>
      <c r="BQ16" s="90"/>
      <c r="BR16" s="97"/>
      <c r="BS16" s="89"/>
      <c r="BT16" s="101"/>
      <c r="BU16" s="76"/>
      <c r="BV16" s="85">
        <f t="shared" si="0"/>
        <v>835.6</v>
      </c>
      <c r="BW16" s="77">
        <f t="shared" si="1"/>
        <v>0</v>
      </c>
      <c r="BX16" s="79">
        <f t="shared" si="2"/>
        <v>431.03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0</v>
      </c>
      <c r="E18" s="89">
        <v>0</v>
      </c>
      <c r="F18" s="90">
        <v>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>
        <v>3543.03</v>
      </c>
      <c r="Z18" s="89">
        <v>0</v>
      </c>
      <c r="AA18" s="101">
        <v>3543.03</v>
      </c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3543.03</v>
      </c>
      <c r="BW18" s="77">
        <f t="shared" si="1"/>
        <v>0</v>
      </c>
      <c r="BX18" s="79">
        <f t="shared" si="2"/>
        <v>3543.03</v>
      </c>
    </row>
    <row r="19" spans="2:76" ht="15">
      <c r="B19" s="13">
        <v>110</v>
      </c>
      <c r="C19" s="25" t="s">
        <v>98</v>
      </c>
      <c r="D19" s="88">
        <v>31186.239999999998</v>
      </c>
      <c r="E19" s="89">
        <v>0</v>
      </c>
      <c r="F19" s="90">
        <v>31639.199999999997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31186.239999999998</v>
      </c>
      <c r="BW19" s="77">
        <f t="shared" si="1"/>
        <v>0</v>
      </c>
      <c r="BX19" s="79">
        <f t="shared" si="2"/>
        <v>31639.199999999997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283440.7</v>
      </c>
      <c r="E20" s="78">
        <f t="shared" si="3"/>
        <v>0</v>
      </c>
      <c r="F20" s="79">
        <f t="shared" si="3"/>
        <v>259543.06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750</v>
      </c>
      <c r="K20" s="78">
        <f t="shared" si="3"/>
        <v>0</v>
      </c>
      <c r="L20" s="77">
        <f t="shared" si="3"/>
        <v>1334.3600000000001</v>
      </c>
      <c r="M20" s="98">
        <f t="shared" si="3"/>
        <v>46155.16</v>
      </c>
      <c r="N20" s="78">
        <f t="shared" si="3"/>
        <v>0</v>
      </c>
      <c r="O20" s="77">
        <f t="shared" si="3"/>
        <v>26061.03</v>
      </c>
      <c r="P20" s="98">
        <f t="shared" si="3"/>
        <v>1300</v>
      </c>
      <c r="Q20" s="78">
        <f t="shared" si="3"/>
        <v>0</v>
      </c>
      <c r="R20" s="77">
        <f t="shared" si="3"/>
        <v>1300</v>
      </c>
      <c r="S20" s="98">
        <f t="shared" si="3"/>
        <v>1780</v>
      </c>
      <c r="T20" s="78">
        <f t="shared" si="3"/>
        <v>0</v>
      </c>
      <c r="U20" s="77">
        <f t="shared" si="3"/>
        <v>1705.59</v>
      </c>
      <c r="V20" s="98">
        <f t="shared" si="3"/>
        <v>2000</v>
      </c>
      <c r="W20" s="78">
        <f t="shared" si="3"/>
        <v>0</v>
      </c>
      <c r="X20" s="77">
        <f t="shared" si="3"/>
        <v>1903.1</v>
      </c>
      <c r="Y20" s="98">
        <f t="shared" si="3"/>
        <v>5365.2300000000005</v>
      </c>
      <c r="Z20" s="78">
        <f t="shared" si="3"/>
        <v>0</v>
      </c>
      <c r="AA20" s="77">
        <f t="shared" si="3"/>
        <v>4494.63</v>
      </c>
      <c r="AB20" s="98">
        <f t="shared" si="3"/>
        <v>16573.96</v>
      </c>
      <c r="AC20" s="78">
        <f t="shared" si="3"/>
        <v>0</v>
      </c>
      <c r="AD20" s="77">
        <f t="shared" si="3"/>
        <v>14073.96</v>
      </c>
      <c r="AE20" s="98">
        <f t="shared" si="3"/>
        <v>86493.48</v>
      </c>
      <c r="AF20" s="78">
        <f t="shared" si="3"/>
        <v>0</v>
      </c>
      <c r="AG20" s="77">
        <f t="shared" si="3"/>
        <v>70699.50999999998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1085.27</v>
      </c>
      <c r="AL20" s="78">
        <f t="shared" si="3"/>
        <v>0</v>
      </c>
      <c r="AM20" s="77">
        <f t="shared" si="3"/>
        <v>33834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1800</v>
      </c>
      <c r="AR20" s="78">
        <f t="shared" si="3"/>
        <v>0</v>
      </c>
      <c r="AS20" s="77">
        <f t="shared" si="3"/>
        <v>1800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835.6</v>
      </c>
      <c r="BM20" s="78">
        <f t="shared" si="3"/>
        <v>0</v>
      </c>
      <c r="BN20" s="77">
        <f t="shared" si="3"/>
        <v>431.03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447579.4</v>
      </c>
      <c r="BW20" s="77">
        <f>BW10+BW11+BW12+BW13+BW14+BW15+BW16+BW17+BW18+BW19</f>
        <v>0</v>
      </c>
      <c r="BX20" s="95">
        <f>BX10+BX11+BX12+BX13+BX14+BX15+BX16+BX17+BX18+BX19</f>
        <v>417180.2700000001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>
        <v>4154.720000000001</v>
      </c>
      <c r="N24" s="89">
        <v>0</v>
      </c>
      <c r="O24" s="101">
        <v>0</v>
      </c>
      <c r="P24" s="97">
        <v>965</v>
      </c>
      <c r="Q24" s="89">
        <v>0</v>
      </c>
      <c r="R24" s="101">
        <v>38899.85</v>
      </c>
      <c r="S24" s="97">
        <v>0</v>
      </c>
      <c r="T24" s="89">
        <v>0</v>
      </c>
      <c r="U24" s="101">
        <v>0</v>
      </c>
      <c r="V24" s="97"/>
      <c r="W24" s="89"/>
      <c r="X24" s="101"/>
      <c r="Y24" s="97">
        <v>0</v>
      </c>
      <c r="Z24" s="89">
        <v>0</v>
      </c>
      <c r="AA24" s="101">
        <v>0</v>
      </c>
      <c r="AB24" s="97">
        <v>0</v>
      </c>
      <c r="AC24" s="89">
        <v>0</v>
      </c>
      <c r="AD24" s="101">
        <v>505.02</v>
      </c>
      <c r="AE24" s="97">
        <v>0</v>
      </c>
      <c r="AF24" s="89">
        <v>0</v>
      </c>
      <c r="AG24" s="101">
        <v>0</v>
      </c>
      <c r="AH24" s="97"/>
      <c r="AI24" s="89"/>
      <c r="AJ24" s="101"/>
      <c r="AK24" s="97">
        <v>0</v>
      </c>
      <c r="AL24" s="89">
        <v>0</v>
      </c>
      <c r="AM24" s="101">
        <v>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5119.720000000001</v>
      </c>
      <c r="BW24" s="77">
        <f t="shared" si="4"/>
        <v>0</v>
      </c>
      <c r="BX24" s="79">
        <f t="shared" si="4"/>
        <v>39404.869999999995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23984.629999999997</v>
      </c>
      <c r="Z27" s="89">
        <v>0</v>
      </c>
      <c r="AA27" s="101">
        <v>732</v>
      </c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23984.629999999997</v>
      </c>
      <c r="BW27" s="77">
        <f t="shared" si="4"/>
        <v>0</v>
      </c>
      <c r="BX27" s="79">
        <f t="shared" si="4"/>
        <v>732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4154.720000000001</v>
      </c>
      <c r="N28" s="78">
        <f t="shared" si="5"/>
        <v>0</v>
      </c>
      <c r="O28" s="77">
        <f t="shared" si="5"/>
        <v>0</v>
      </c>
      <c r="P28" s="98">
        <f t="shared" si="5"/>
        <v>965</v>
      </c>
      <c r="Q28" s="78">
        <f t="shared" si="5"/>
        <v>0</v>
      </c>
      <c r="R28" s="77">
        <f t="shared" si="5"/>
        <v>38899.85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23984.629999999997</v>
      </c>
      <c r="Z28" s="78">
        <f t="shared" si="5"/>
        <v>0</v>
      </c>
      <c r="AA28" s="77">
        <f t="shared" si="5"/>
        <v>732</v>
      </c>
      <c r="AB28" s="98">
        <f t="shared" si="5"/>
        <v>0</v>
      </c>
      <c r="AC28" s="78">
        <f t="shared" si="5"/>
        <v>0</v>
      </c>
      <c r="AD28" s="77">
        <f t="shared" si="5"/>
        <v>505.02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29104.35</v>
      </c>
      <c r="BW28" s="77">
        <f>BW23+BW24+BW25+BW26+BW27</f>
        <v>0</v>
      </c>
      <c r="BX28" s="95">
        <f>BX23+BX24+BX25+BX26+BX27</f>
        <v>40136.869999999995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5607.43</v>
      </c>
      <c r="BM40" s="89">
        <v>0</v>
      </c>
      <c r="BN40" s="101">
        <v>2793.66</v>
      </c>
      <c r="BO40" s="97"/>
      <c r="BP40" s="89"/>
      <c r="BQ40" s="101"/>
      <c r="BR40" s="97"/>
      <c r="BS40" s="89"/>
      <c r="BT40" s="101"/>
      <c r="BU40" s="76"/>
      <c r="BV40" s="85">
        <f t="shared" si="10"/>
        <v>5607.43</v>
      </c>
      <c r="BW40" s="77">
        <f t="shared" si="10"/>
        <v>0</v>
      </c>
      <c r="BX40" s="79">
        <f t="shared" si="10"/>
        <v>2793.66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5607.43</v>
      </c>
      <c r="BM42" s="78">
        <f t="shared" si="12"/>
        <v>0</v>
      </c>
      <c r="BN42" s="77">
        <f t="shared" si="12"/>
        <v>2793.66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5607.43</v>
      </c>
      <c r="BW42" s="77">
        <f>BW38+BW39+BW40+BW41</f>
        <v>0</v>
      </c>
      <c r="BX42" s="95">
        <f>BX38+BX39+BX40+BX41</f>
        <v>2793.66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68515.29000000001</v>
      </c>
      <c r="BS49" s="89">
        <v>0</v>
      </c>
      <c r="BT49" s="101">
        <v>65960.54000000001</v>
      </c>
      <c r="BU49" s="76"/>
      <c r="BV49" s="85">
        <f aca="true" t="shared" si="15" ref="BV49:BX50">D49+G49+J49+M49+P49+S49+V49+Y49+AB49+AE49+AH49+AK49+AN49+AQ49+AT49+AW49+AZ49+BC49+BF49+BI49+BL49+BO49+BR49</f>
        <v>68515.29000000001</v>
      </c>
      <c r="BW49" s="77">
        <f t="shared" si="15"/>
        <v>0</v>
      </c>
      <c r="BX49" s="79">
        <f t="shared" si="15"/>
        <v>65960.54000000001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1266.86</v>
      </c>
      <c r="BS50" s="89">
        <v>0</v>
      </c>
      <c r="BT50" s="101">
        <v>1236.77</v>
      </c>
      <c r="BU50" s="76"/>
      <c r="BV50" s="85">
        <f t="shared" si="15"/>
        <v>1266.86</v>
      </c>
      <c r="BW50" s="77">
        <f t="shared" si="15"/>
        <v>0</v>
      </c>
      <c r="BX50" s="79">
        <f t="shared" si="15"/>
        <v>1236.77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69782.15000000001</v>
      </c>
      <c r="BS51" s="78">
        <f>BS49+BS50</f>
        <v>0</v>
      </c>
      <c r="BT51" s="77">
        <f>BT49+BT50</f>
        <v>67197.31000000001</v>
      </c>
      <c r="BU51" s="85"/>
      <c r="BV51" s="85">
        <f>BV49+BV50</f>
        <v>69782.15000000001</v>
      </c>
      <c r="BW51" s="77">
        <f>BW49+BW50</f>
        <v>0</v>
      </c>
      <c r="BX51" s="95">
        <f>BX49+BX50</f>
        <v>67197.31000000001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283440.7</v>
      </c>
      <c r="E53" s="86">
        <f t="shared" si="18"/>
        <v>0</v>
      </c>
      <c r="F53" s="86">
        <f t="shared" si="18"/>
        <v>259543.06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750</v>
      </c>
      <c r="K53" s="86">
        <f t="shared" si="18"/>
        <v>0</v>
      </c>
      <c r="L53" s="86">
        <f t="shared" si="18"/>
        <v>1334.3600000000001</v>
      </c>
      <c r="M53" s="86">
        <f t="shared" si="18"/>
        <v>50309.880000000005</v>
      </c>
      <c r="N53" s="86">
        <f t="shared" si="18"/>
        <v>0</v>
      </c>
      <c r="O53" s="86">
        <f t="shared" si="18"/>
        <v>26061.03</v>
      </c>
      <c r="P53" s="86">
        <f t="shared" si="18"/>
        <v>2265</v>
      </c>
      <c r="Q53" s="86">
        <f t="shared" si="18"/>
        <v>0</v>
      </c>
      <c r="R53" s="86">
        <f t="shared" si="18"/>
        <v>40199.85</v>
      </c>
      <c r="S53" s="86">
        <f t="shared" si="18"/>
        <v>1780</v>
      </c>
      <c r="T53" s="86">
        <f t="shared" si="18"/>
        <v>0</v>
      </c>
      <c r="U53" s="86">
        <f t="shared" si="18"/>
        <v>1705.59</v>
      </c>
      <c r="V53" s="86">
        <f t="shared" si="18"/>
        <v>2000</v>
      </c>
      <c r="W53" s="86">
        <f t="shared" si="18"/>
        <v>0</v>
      </c>
      <c r="X53" s="86">
        <f t="shared" si="18"/>
        <v>1903.1</v>
      </c>
      <c r="Y53" s="86">
        <f t="shared" si="18"/>
        <v>29349.859999999997</v>
      </c>
      <c r="Z53" s="86">
        <f t="shared" si="18"/>
        <v>0</v>
      </c>
      <c r="AA53" s="86">
        <f t="shared" si="18"/>
        <v>5226.63</v>
      </c>
      <c r="AB53" s="86">
        <f t="shared" si="18"/>
        <v>16573.96</v>
      </c>
      <c r="AC53" s="86">
        <f t="shared" si="18"/>
        <v>0</v>
      </c>
      <c r="AD53" s="86">
        <f t="shared" si="18"/>
        <v>14578.98</v>
      </c>
      <c r="AE53" s="86">
        <f t="shared" si="18"/>
        <v>86493.48</v>
      </c>
      <c r="AF53" s="86">
        <f t="shared" si="18"/>
        <v>0</v>
      </c>
      <c r="AG53" s="86">
        <f t="shared" si="18"/>
        <v>70699.50999999998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1085.27</v>
      </c>
      <c r="AL53" s="86">
        <f t="shared" si="19"/>
        <v>0</v>
      </c>
      <c r="AM53" s="86">
        <f t="shared" si="19"/>
        <v>33834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1800</v>
      </c>
      <c r="AR53" s="86">
        <f t="shared" si="19"/>
        <v>0</v>
      </c>
      <c r="AS53" s="86">
        <f t="shared" si="19"/>
        <v>1800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6443.030000000001</v>
      </c>
      <c r="BM53" s="86">
        <f t="shared" si="19"/>
        <v>0</v>
      </c>
      <c r="BN53" s="86">
        <f t="shared" si="19"/>
        <v>3224.6899999999996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69782.15000000001</v>
      </c>
      <c r="BS53" s="86">
        <f t="shared" si="19"/>
        <v>0</v>
      </c>
      <c r="BT53" s="86">
        <f t="shared" si="19"/>
        <v>67197.31000000001</v>
      </c>
      <c r="BU53" s="86">
        <f>BU8</f>
        <v>0</v>
      </c>
      <c r="BV53" s="102">
        <f>BV8+BV20+BV28+BV35+BV42+BV46+BV51</f>
        <v>552073.33</v>
      </c>
      <c r="BW53" s="87">
        <f>BW20+BW28+BW35+BW42+BW46+BW51</f>
        <v>0</v>
      </c>
      <c r="BX53" s="87">
        <f>BX20+BX28+BX35+BX42+BX46+BX51</f>
        <v>527308.1100000001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IF((Spese_Rendiconto_2017!BV53+Spese_Rendiconto_2017!BW53-Entrate_Rendiconto_2017!D58)&lt;0,Entrate_Rendiconto_2017!D58-Spese_Rendiconto_2017!BV53-Spese_Rendiconto_2017!BW53,0)</f>
        <v>43267.47000000009</v>
      </c>
      <c r="BW54" s="93"/>
      <c r="BX54" s="94">
        <f>IF((Spese_Rendiconto_2017!BX53-Entrate_Rendiconto_2017!E58)&lt;0,Entrate_Rendiconto_2017!E58-Spese_Rendiconto_2017!BX53,0)</f>
        <v>176129.83999999997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2018-06-12T09:19:36Z</dcterms:modified>
  <cp:category/>
  <cp:version/>
  <cp:contentType/>
  <cp:contentStatus/>
</cp:coreProperties>
</file>