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<sst xmlns="http://schemas.openxmlformats.org/spreadsheetml/2006/main" count="870" uniqueCount="149">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</sst>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65082.4</v>
      </c>
      <c r="E5" s="38"/>
    </row>
    <row r="6" spans="2:5" ht="15">
      <c r="B6" s="8"/>
      <c r="C6" s="5" t="s">
        <v>5</v>
      </c>
      <c r="D6" s="39">
        <v>99112.95</v>
      </c>
      <c r="E6" s="40"/>
    </row>
    <row r="7" spans="2:5" ht="15">
      <c r="B7" s="8"/>
      <c r="C7" s="5" t="s">
        <v>6</v>
      </c>
      <c r="D7" s="39">
        <v>217178.00000000003</v>
      </c>
      <c r="E7" s="40"/>
    </row>
    <row r="8" spans="2:5" ht="15.75" thickBot="1">
      <c r="B8" s="9"/>
      <c r="C8" s="6" t="s">
        <v>7</v>
      </c>
      <c r="D8" s="41"/>
      <c r="E8" s="42">
        <v>1358575.62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2495499.25</v>
      </c>
      <c r="E10" s="45">
        <v>2507882.9099999997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321446.88</v>
      </c>
      <c r="E14" s="45">
        <v>321446.88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2816946.13</v>
      </c>
      <c r="E16" s="51">
        <f>E10+E11+E12+E13+E14+E15</f>
        <v>2829329.7899999996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409530.84</v>
      </c>
      <c r="E18" s="45">
        <v>405180.26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409530.84</v>
      </c>
      <c r="E23" s="51">
        <f>E18+E19+E20+E21+E22</f>
        <v>405180.26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193771.64999999997</v>
      </c>
      <c r="E25" s="45">
        <v>165818.95999999996</v>
      </c>
    </row>
    <row r="26" spans="2:5" ht="15">
      <c r="B26" s="13">
        <v>30200</v>
      </c>
      <c r="C26" s="54" t="s">
        <v>28</v>
      </c>
      <c r="D26" s="39">
        <v>61267.59</v>
      </c>
      <c r="E26" s="45">
        <v>26389.02</v>
      </c>
    </row>
    <row r="27" spans="2:5" ht="15">
      <c r="B27" s="13">
        <v>30300</v>
      </c>
      <c r="C27" s="54" t="s">
        <v>29</v>
      </c>
      <c r="D27" s="39">
        <v>6.64</v>
      </c>
      <c r="E27" s="45">
        <v>6.64</v>
      </c>
    </row>
    <row r="28" spans="2:5" ht="15">
      <c r="B28" s="13">
        <v>30400</v>
      </c>
      <c r="C28" s="54" t="s">
        <v>30</v>
      </c>
      <c r="D28" s="49">
        <v>6426</v>
      </c>
      <c r="E28" s="45">
        <v>6426</v>
      </c>
    </row>
    <row r="29" spans="2:5" ht="15">
      <c r="B29" s="13">
        <v>30500</v>
      </c>
      <c r="C29" s="54" t="s">
        <v>31</v>
      </c>
      <c r="D29" s="60">
        <v>485391.55999999994</v>
      </c>
      <c r="E29" s="50">
        <v>477265.87</v>
      </c>
    </row>
    <row r="30" spans="2:5" ht="15.75" thickBot="1">
      <c r="B30" s="16">
        <v>30000</v>
      </c>
      <c r="C30" s="15" t="s">
        <v>32</v>
      </c>
      <c r="D30" s="48">
        <f>D25+D26+D27+D28+D29</f>
        <v>746863.44</v>
      </c>
      <c r="E30" s="51">
        <f>E25+E26+E27+E28+E29</f>
        <v>675906.49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143980.6</v>
      </c>
      <c r="E34" s="45">
        <v>38590</v>
      </c>
    </row>
    <row r="35" spans="2:5" ht="15">
      <c r="B35" s="13">
        <v>40400</v>
      </c>
      <c r="C35" s="54" t="s">
        <v>38</v>
      </c>
      <c r="D35" s="39">
        <v>4770</v>
      </c>
      <c r="E35" s="45">
        <v>4770</v>
      </c>
    </row>
    <row r="36" spans="2:5" ht="15">
      <c r="B36" s="13">
        <v>40500</v>
      </c>
      <c r="C36" s="54" t="s">
        <v>39</v>
      </c>
      <c r="D36" s="49">
        <v>135089.53</v>
      </c>
      <c r="E36" s="50">
        <v>65089.53</v>
      </c>
    </row>
    <row r="37" spans="2:5" ht="15.75" thickBot="1">
      <c r="B37" s="16">
        <v>40000</v>
      </c>
      <c r="C37" s="15" t="s">
        <v>40</v>
      </c>
      <c r="D37" s="48">
        <f>D32+D33+D34+D35+D36</f>
        <v>283840.13</v>
      </c>
      <c r="E37" s="51">
        <f>E32+E33+E34+E35+E36</f>
        <v>108449.53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230578.15</v>
      </c>
      <c r="E47" s="45">
        <v>230578.15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230578.15</v>
      </c>
      <c r="E49" s="51">
        <f>E45+E46+E47+E48</f>
        <v>230578.15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511024.8300000001</v>
      </c>
      <c r="E54" s="45">
        <v>511024.8300000002</v>
      </c>
    </row>
    <row r="55" spans="2:5" ht="15">
      <c r="B55" s="13">
        <v>90200</v>
      </c>
      <c r="C55" s="54" t="s">
        <v>62</v>
      </c>
      <c r="D55" s="61">
        <v>58825.130000000005</v>
      </c>
      <c r="E55" s="62">
        <v>54311.43999999996</v>
      </c>
    </row>
    <row r="56" spans="2:5" ht="15.75" thickBot="1">
      <c r="B56" s="16">
        <v>90000</v>
      </c>
      <c r="C56" s="15" t="s">
        <v>63</v>
      </c>
      <c r="D56" s="48">
        <f>D54+D55</f>
        <v>569849.9600000001</v>
      </c>
      <c r="E56" s="51">
        <f>E54+E55</f>
        <v>565336.2700000001</v>
      </c>
    </row>
    <row r="57" spans="2:5" ht="16.5" thickBot="1" thickTop="1">
      <c r="B57" s="109" t="s">
        <v>64</v>
      </c>
      <c r="C57" s="110"/>
      <c r="D57" s="52">
        <f>D16+D23+D30+D37+D43+D49+D52+D56</f>
        <v>5057608.65</v>
      </c>
      <c r="E57" s="55">
        <f>E16+E23+E30+E37+E43+E49+E52+E56</f>
        <v>4814780.49</v>
      </c>
    </row>
    <row r="58" spans="2:5" ht="16.5" thickBot="1" thickTop="1">
      <c r="B58" s="109" t="s">
        <v>65</v>
      </c>
      <c r="C58" s="110"/>
      <c r="D58" s="52">
        <f>D57+D5+D6+D7+D8</f>
        <v>5438982.000000001</v>
      </c>
      <c r="E58" s="55">
        <f>E57+E5+E6+E7+E8</f>
        <v>6173356.11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578396.6000000001</v>
      </c>
      <c r="E10" s="89">
        <v>40342.17</v>
      </c>
      <c r="F10" s="90">
        <v>619983.8400000001</v>
      </c>
      <c r="G10" s="88"/>
      <c r="H10" s="89"/>
      <c r="I10" s="90"/>
      <c r="J10" s="97">
        <v>156357.87</v>
      </c>
      <c r="K10" s="89">
        <v>9000</v>
      </c>
      <c r="L10" s="101">
        <v>156357.87</v>
      </c>
      <c r="M10" s="91"/>
      <c r="N10" s="89"/>
      <c r="O10" s="90"/>
      <c r="P10" s="91">
        <v>40744.94</v>
      </c>
      <c r="Q10" s="89">
        <v>0</v>
      </c>
      <c r="R10" s="90">
        <v>41668.62000000001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56953.25</v>
      </c>
      <c r="AC10" s="89">
        <v>0</v>
      </c>
      <c r="AD10" s="90">
        <v>57850.32</v>
      </c>
      <c r="AE10" s="91"/>
      <c r="AF10" s="89"/>
      <c r="AG10" s="90"/>
      <c r="AH10" s="91"/>
      <c r="AI10" s="89"/>
      <c r="AJ10" s="90"/>
      <c r="AK10" s="91">
        <v>32685.46</v>
      </c>
      <c r="AL10" s="89">
        <v>0</v>
      </c>
      <c r="AM10" s="90">
        <v>32685.460000000003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865138.1200000001</v>
      </c>
      <c r="BW10" s="77">
        <f aca="true" t="shared" si="1" ref="BW10:BW19">E10+H10+K10+N10+Q10+T10+W10+Z10+AC10+AF10+AI10+AL10+AO10+AR10+AU10+AX10+BA10+BD10+BG10+BJ10+BM10+BP10+BS10</f>
        <v>49342.17</v>
      </c>
      <c r="BX10" s="79">
        <f aca="true" t="shared" si="2" ref="BX10:BX19">F10+I10+L10+O10+R10+U10+X10+AA10+AD10+AG10+AJ10+AM10+AP10+AS10+AV10+AY10+BB10+BE10+BH10+BK10+BN10+BQ10+BT10</f>
        <v>908546.11</v>
      </c>
    </row>
    <row r="11" spans="2:76" ht="15">
      <c r="B11" s="13">
        <v>102</v>
      </c>
      <c r="C11" s="25" t="s">
        <v>92</v>
      </c>
      <c r="D11" s="88">
        <v>42168.81</v>
      </c>
      <c r="E11" s="89">
        <v>2500</v>
      </c>
      <c r="F11" s="90">
        <v>40427.56</v>
      </c>
      <c r="G11" s="88"/>
      <c r="H11" s="89"/>
      <c r="I11" s="90"/>
      <c r="J11" s="97">
        <v>9975.83</v>
      </c>
      <c r="K11" s="89">
        <v>2800</v>
      </c>
      <c r="L11" s="101">
        <v>9975.830000000002</v>
      </c>
      <c r="M11" s="91"/>
      <c r="N11" s="89"/>
      <c r="O11" s="90"/>
      <c r="P11" s="91">
        <v>2735.91</v>
      </c>
      <c r="Q11" s="89">
        <v>0</v>
      </c>
      <c r="R11" s="90">
        <v>2735.9100000000008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3642.18</v>
      </c>
      <c r="AC11" s="89">
        <v>0</v>
      </c>
      <c r="AD11" s="90">
        <v>3642.18</v>
      </c>
      <c r="AE11" s="91"/>
      <c r="AF11" s="89"/>
      <c r="AG11" s="90"/>
      <c r="AH11" s="91"/>
      <c r="AI11" s="89"/>
      <c r="AJ11" s="90"/>
      <c r="AK11" s="91">
        <v>2143.46</v>
      </c>
      <c r="AL11" s="89">
        <v>0</v>
      </c>
      <c r="AM11" s="90">
        <v>2143.46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60666.19</v>
      </c>
      <c r="BW11" s="77">
        <f t="shared" si="1"/>
        <v>5300</v>
      </c>
      <c r="BX11" s="79">
        <f t="shared" si="2"/>
        <v>58924.94</v>
      </c>
    </row>
    <row r="12" spans="2:76" ht="15">
      <c r="B12" s="13">
        <v>103</v>
      </c>
      <c r="C12" s="25" t="s">
        <v>93</v>
      </c>
      <c r="D12" s="88">
        <v>388064.30999999994</v>
      </c>
      <c r="E12" s="89">
        <v>10259.08</v>
      </c>
      <c r="F12" s="90">
        <v>358426.80999999994</v>
      </c>
      <c r="G12" s="88"/>
      <c r="H12" s="89"/>
      <c r="I12" s="90"/>
      <c r="J12" s="97">
        <v>24866.509999999995</v>
      </c>
      <c r="K12" s="89">
        <v>810.9399999999999</v>
      </c>
      <c r="L12" s="101">
        <v>28543.609999999997</v>
      </c>
      <c r="M12" s="91">
        <v>137087.86</v>
      </c>
      <c r="N12" s="89">
        <v>0</v>
      </c>
      <c r="O12" s="90">
        <v>135224.56</v>
      </c>
      <c r="P12" s="91">
        <v>41502.68</v>
      </c>
      <c r="Q12" s="89">
        <v>0</v>
      </c>
      <c r="R12" s="90">
        <v>41735.02</v>
      </c>
      <c r="S12" s="91">
        <v>20406.94</v>
      </c>
      <c r="T12" s="89">
        <v>0</v>
      </c>
      <c r="U12" s="90">
        <v>13496.999999999998</v>
      </c>
      <c r="V12" s="91"/>
      <c r="W12" s="89"/>
      <c r="X12" s="90"/>
      <c r="Y12" s="91">
        <v>324714.81</v>
      </c>
      <c r="Z12" s="89">
        <v>0</v>
      </c>
      <c r="AA12" s="90">
        <v>326047.05</v>
      </c>
      <c r="AB12" s="91">
        <v>733439.7799999999</v>
      </c>
      <c r="AC12" s="89">
        <v>0</v>
      </c>
      <c r="AD12" s="90">
        <v>630796.1600000001</v>
      </c>
      <c r="AE12" s="91">
        <v>296292.91</v>
      </c>
      <c r="AF12" s="89">
        <v>3729.95</v>
      </c>
      <c r="AG12" s="90">
        <v>240015.98000000004</v>
      </c>
      <c r="AH12" s="91">
        <v>412</v>
      </c>
      <c r="AI12" s="89">
        <v>0</v>
      </c>
      <c r="AJ12" s="90">
        <v>412</v>
      </c>
      <c r="AK12" s="91">
        <v>336193.91000000003</v>
      </c>
      <c r="AL12" s="89">
        <v>3400.78</v>
      </c>
      <c r="AM12" s="90">
        <v>299167.93000000005</v>
      </c>
      <c r="AN12" s="91"/>
      <c r="AO12" s="89"/>
      <c r="AP12" s="90"/>
      <c r="AQ12" s="91">
        <v>13450.75</v>
      </c>
      <c r="AR12" s="89">
        <v>0</v>
      </c>
      <c r="AS12" s="90">
        <v>11800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2316432.4599999995</v>
      </c>
      <c r="BW12" s="77">
        <f t="shared" si="1"/>
        <v>18200.75</v>
      </c>
      <c r="BX12" s="79">
        <f t="shared" si="2"/>
        <v>2085666.12</v>
      </c>
    </row>
    <row r="13" spans="2:76" ht="15">
      <c r="B13" s="13">
        <v>104</v>
      </c>
      <c r="C13" s="25" t="s">
        <v>19</v>
      </c>
      <c r="D13" s="88">
        <v>100144.32</v>
      </c>
      <c r="E13" s="89">
        <v>0</v>
      </c>
      <c r="F13" s="90">
        <v>60359.450000000004</v>
      </c>
      <c r="G13" s="88"/>
      <c r="H13" s="89"/>
      <c r="I13" s="90"/>
      <c r="J13" s="97"/>
      <c r="K13" s="89"/>
      <c r="L13" s="101"/>
      <c r="M13" s="91">
        <v>10906.07</v>
      </c>
      <c r="N13" s="89">
        <v>393.71</v>
      </c>
      <c r="O13" s="90">
        <v>10159.94</v>
      </c>
      <c r="P13" s="91">
        <v>1000</v>
      </c>
      <c r="Q13" s="89">
        <v>0</v>
      </c>
      <c r="R13" s="90">
        <v>0</v>
      </c>
      <c r="S13" s="91">
        <v>100</v>
      </c>
      <c r="T13" s="89">
        <v>0</v>
      </c>
      <c r="U13" s="90">
        <v>4000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100495.59</v>
      </c>
      <c r="AL13" s="89">
        <v>24934.760000000002</v>
      </c>
      <c r="AM13" s="90">
        <v>91358.45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212645.98</v>
      </c>
      <c r="BW13" s="77">
        <f t="shared" si="1"/>
        <v>25328.47</v>
      </c>
      <c r="BX13" s="79">
        <f t="shared" si="2"/>
        <v>165877.84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55006.78</v>
      </c>
      <c r="BM16" s="89">
        <v>0</v>
      </c>
      <c r="BN16" s="90">
        <v>55006.78</v>
      </c>
      <c r="BO16" s="91"/>
      <c r="BP16" s="89"/>
      <c r="BQ16" s="90"/>
      <c r="BR16" s="97"/>
      <c r="BS16" s="89"/>
      <c r="BT16" s="101"/>
      <c r="BU16" s="76"/>
      <c r="BV16" s="85">
        <f t="shared" si="0"/>
        <v>55006.78</v>
      </c>
      <c r="BW16" s="77">
        <f t="shared" si="1"/>
        <v>0</v>
      </c>
      <c r="BX16" s="79">
        <f t="shared" si="2"/>
        <v>55006.78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714.2800000000001</v>
      </c>
      <c r="E18" s="89">
        <v>1500</v>
      </c>
      <c r="F18" s="90">
        <v>633.01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714.2800000000001</v>
      </c>
      <c r="BW18" s="77">
        <f t="shared" si="1"/>
        <v>1500</v>
      </c>
      <c r="BX18" s="79">
        <f t="shared" si="2"/>
        <v>633.01</v>
      </c>
    </row>
    <row r="19" spans="2:76" ht="15">
      <c r="B19" s="13">
        <v>110</v>
      </c>
      <c r="C19" s="25" t="s">
        <v>98</v>
      </c>
      <c r="D19" s="88">
        <v>104523.17</v>
      </c>
      <c r="E19" s="89">
        <v>700</v>
      </c>
      <c r="F19" s="90">
        <v>97444.68000000001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0</v>
      </c>
      <c r="N19" s="89">
        <v>0</v>
      </c>
      <c r="O19" s="101">
        <v>0</v>
      </c>
      <c r="P19" s="97">
        <v>3800</v>
      </c>
      <c r="Q19" s="89">
        <v>0</v>
      </c>
      <c r="R19" s="101">
        <v>3800</v>
      </c>
      <c r="S19" s="97">
        <v>5000</v>
      </c>
      <c r="T19" s="89">
        <v>0</v>
      </c>
      <c r="U19" s="101">
        <v>0</v>
      </c>
      <c r="V19" s="97"/>
      <c r="W19" s="89"/>
      <c r="X19" s="101"/>
      <c r="Y19" s="97">
        <v>14209.989999999998</v>
      </c>
      <c r="Z19" s="89">
        <v>0</v>
      </c>
      <c r="AA19" s="101">
        <v>12309.900000000001</v>
      </c>
      <c r="AB19" s="97">
        <v>500</v>
      </c>
      <c r="AC19" s="89">
        <v>0</v>
      </c>
      <c r="AD19" s="101">
        <v>500</v>
      </c>
      <c r="AE19" s="97">
        <v>2700</v>
      </c>
      <c r="AF19" s="89">
        <v>0</v>
      </c>
      <c r="AG19" s="101">
        <v>2700</v>
      </c>
      <c r="AH19" s="97"/>
      <c r="AI19" s="89"/>
      <c r="AJ19" s="101"/>
      <c r="AK19" s="97">
        <v>15002.31</v>
      </c>
      <c r="AL19" s="89">
        <v>3000</v>
      </c>
      <c r="AM19" s="101">
        <v>11710.420000000002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146335.47</v>
      </c>
      <c r="BW19" s="77">
        <f t="shared" si="1"/>
        <v>3700</v>
      </c>
      <c r="BX19" s="79">
        <f t="shared" si="2"/>
        <v>129065.00000000001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1214011.49</v>
      </c>
      <c r="E20" s="78">
        <f t="shared" si="3"/>
        <v>55301.25</v>
      </c>
      <c r="F20" s="79">
        <f t="shared" si="3"/>
        <v>1177275.35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191800.20999999996</v>
      </c>
      <c r="K20" s="78">
        <f t="shared" si="3"/>
        <v>12610.94</v>
      </c>
      <c r="L20" s="77">
        <f t="shared" si="3"/>
        <v>195477.31</v>
      </c>
      <c r="M20" s="98">
        <f t="shared" si="3"/>
        <v>147993.93</v>
      </c>
      <c r="N20" s="78">
        <f t="shared" si="3"/>
        <v>393.71</v>
      </c>
      <c r="O20" s="77">
        <f t="shared" si="3"/>
        <v>145384.5</v>
      </c>
      <c r="P20" s="98">
        <f t="shared" si="3"/>
        <v>89783.53</v>
      </c>
      <c r="Q20" s="78">
        <f t="shared" si="3"/>
        <v>0</v>
      </c>
      <c r="R20" s="77">
        <f t="shared" si="3"/>
        <v>89939.55000000002</v>
      </c>
      <c r="S20" s="98">
        <f t="shared" si="3"/>
        <v>25506.94</v>
      </c>
      <c r="T20" s="78">
        <f t="shared" si="3"/>
        <v>0</v>
      </c>
      <c r="U20" s="77">
        <f t="shared" si="3"/>
        <v>17497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338924.8</v>
      </c>
      <c r="Z20" s="78">
        <f t="shared" si="3"/>
        <v>0</v>
      </c>
      <c r="AA20" s="77">
        <f t="shared" si="3"/>
        <v>338356.95</v>
      </c>
      <c r="AB20" s="98">
        <f t="shared" si="3"/>
        <v>794535.21</v>
      </c>
      <c r="AC20" s="78">
        <f t="shared" si="3"/>
        <v>0</v>
      </c>
      <c r="AD20" s="77">
        <f t="shared" si="3"/>
        <v>692788.6600000001</v>
      </c>
      <c r="AE20" s="98">
        <f t="shared" si="3"/>
        <v>298992.91</v>
      </c>
      <c r="AF20" s="78">
        <f t="shared" si="3"/>
        <v>3729.95</v>
      </c>
      <c r="AG20" s="77">
        <f t="shared" si="3"/>
        <v>242715.98000000004</v>
      </c>
      <c r="AH20" s="98">
        <f t="shared" si="3"/>
        <v>412</v>
      </c>
      <c r="AI20" s="78">
        <f t="shared" si="3"/>
        <v>0</v>
      </c>
      <c r="AJ20" s="77">
        <f t="shared" si="3"/>
        <v>412</v>
      </c>
      <c r="AK20" s="98">
        <f t="shared" si="3"/>
        <v>486520.73000000004</v>
      </c>
      <c r="AL20" s="78">
        <f t="shared" si="3"/>
        <v>31335.54</v>
      </c>
      <c r="AM20" s="77">
        <f t="shared" si="3"/>
        <v>437065.72000000003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13450.75</v>
      </c>
      <c r="AR20" s="78">
        <f t="shared" si="3"/>
        <v>0</v>
      </c>
      <c r="AS20" s="77">
        <f t="shared" si="3"/>
        <v>11800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55006.78</v>
      </c>
      <c r="BM20" s="78">
        <f t="shared" si="3"/>
        <v>0</v>
      </c>
      <c r="BN20" s="77">
        <f t="shared" si="3"/>
        <v>55006.78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3656939.2799999993</v>
      </c>
      <c r="BW20" s="77">
        <f>BW10+BW11+BW12+BW13+BW14+BW15+BW16+BW17+BW18+BW19</f>
        <v>103371.39</v>
      </c>
      <c r="BX20" s="95">
        <f>BX10+BX11+BX12+BX13+BX14+BX15+BX16+BX17+BX18+BX19</f>
        <v>3403719.7999999993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44560.53999999999</v>
      </c>
      <c r="E24" s="89">
        <v>0</v>
      </c>
      <c r="F24" s="90">
        <v>80827.64</v>
      </c>
      <c r="G24" s="88"/>
      <c r="H24" s="89"/>
      <c r="I24" s="90"/>
      <c r="J24" s="97"/>
      <c r="K24" s="89"/>
      <c r="L24" s="101"/>
      <c r="M24" s="97">
        <v>200862.43</v>
      </c>
      <c r="N24" s="89">
        <v>87533.17</v>
      </c>
      <c r="O24" s="101">
        <v>170810.33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2269.2</v>
      </c>
      <c r="AB24" s="97"/>
      <c r="AC24" s="89"/>
      <c r="AD24" s="101"/>
      <c r="AE24" s="97">
        <v>128085.70000000001</v>
      </c>
      <c r="AF24" s="89">
        <v>1160.5</v>
      </c>
      <c r="AG24" s="101">
        <v>134725.36</v>
      </c>
      <c r="AH24" s="97"/>
      <c r="AI24" s="89"/>
      <c r="AJ24" s="101"/>
      <c r="AK24" s="97">
        <v>42891.4</v>
      </c>
      <c r="AL24" s="89">
        <v>0</v>
      </c>
      <c r="AM24" s="101">
        <v>61551.14</v>
      </c>
      <c r="AN24" s="97"/>
      <c r="AO24" s="89"/>
      <c r="AP24" s="101"/>
      <c r="AQ24" s="97">
        <v>75000</v>
      </c>
      <c r="AR24" s="89">
        <v>0</v>
      </c>
      <c r="AS24" s="101">
        <v>75000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491400.07</v>
      </c>
      <c r="BW24" s="77">
        <f t="shared" si="4"/>
        <v>88693.67</v>
      </c>
      <c r="BX24" s="79">
        <f t="shared" si="4"/>
        <v>525183.6699999999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146585.19</v>
      </c>
      <c r="E27" s="89">
        <v>8148.43</v>
      </c>
      <c r="F27" s="90">
        <v>61535.87</v>
      </c>
      <c r="G27" s="88"/>
      <c r="H27" s="89"/>
      <c r="I27" s="90"/>
      <c r="J27" s="97"/>
      <c r="K27" s="89"/>
      <c r="L27" s="101"/>
      <c r="M27" s="97">
        <v>31584</v>
      </c>
      <c r="N27" s="89">
        <v>432</v>
      </c>
      <c r="O27" s="101">
        <v>23988.34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7316.209999999999</v>
      </c>
      <c r="AF27" s="89">
        <v>0</v>
      </c>
      <c r="AG27" s="101">
        <v>7316.210000000001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185485.4</v>
      </c>
      <c r="BW27" s="77">
        <f t="shared" si="4"/>
        <v>8580.43</v>
      </c>
      <c r="BX27" s="79">
        <f t="shared" si="4"/>
        <v>92840.42000000001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191145.72999999998</v>
      </c>
      <c r="E28" s="78">
        <f t="shared" si="5"/>
        <v>8148.43</v>
      </c>
      <c r="F28" s="79">
        <f t="shared" si="5"/>
        <v>142363.51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232446.43</v>
      </c>
      <c r="N28" s="78">
        <f t="shared" si="5"/>
        <v>87965.17</v>
      </c>
      <c r="O28" s="77">
        <f t="shared" si="5"/>
        <v>194798.66999999998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2269.2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135401.91</v>
      </c>
      <c r="AF28" s="78">
        <f t="shared" si="5"/>
        <v>1160.5</v>
      </c>
      <c r="AG28" s="77">
        <f t="shared" si="5"/>
        <v>142041.56999999998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42891.4</v>
      </c>
      <c r="AL28" s="78">
        <f t="shared" si="6"/>
        <v>0</v>
      </c>
      <c r="AM28" s="77">
        <f t="shared" si="6"/>
        <v>61551.14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75000</v>
      </c>
      <c r="AR28" s="78">
        <f t="shared" si="6"/>
        <v>0</v>
      </c>
      <c r="AS28" s="77">
        <f t="shared" si="6"/>
        <v>75000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676885.47</v>
      </c>
      <c r="BW28" s="77">
        <f>BW23+BW24+BW25+BW26+BW27</f>
        <v>97274.1</v>
      </c>
      <c r="BX28" s="95">
        <f>BX23+BX24+BX25+BX26+BX27</f>
        <v>618024.09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250900.73</v>
      </c>
      <c r="BM40" s="89">
        <v>0</v>
      </c>
      <c r="BN40" s="101">
        <v>250900.73</v>
      </c>
      <c r="BO40" s="97"/>
      <c r="BP40" s="89"/>
      <c r="BQ40" s="101"/>
      <c r="BR40" s="97"/>
      <c r="BS40" s="89"/>
      <c r="BT40" s="101"/>
      <c r="BU40" s="76"/>
      <c r="BV40" s="85">
        <f t="shared" si="10"/>
        <v>250900.73</v>
      </c>
      <c r="BW40" s="77">
        <f t="shared" si="10"/>
        <v>0</v>
      </c>
      <c r="BX40" s="79">
        <f t="shared" si="10"/>
        <v>250900.73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250900.73</v>
      </c>
      <c r="BM42" s="78">
        <f t="shared" si="12"/>
        <v>0</v>
      </c>
      <c r="BN42" s="77">
        <f t="shared" si="12"/>
        <v>250900.73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250900.73</v>
      </c>
      <c r="BW42" s="77">
        <f>BW38+BW39+BW40+BW41</f>
        <v>0</v>
      </c>
      <c r="BX42" s="95">
        <f>BX38+BX39+BX40+BX41</f>
        <v>250900.73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511024.83</v>
      </c>
      <c r="BS49" s="89">
        <v>0</v>
      </c>
      <c r="BT49" s="101">
        <v>524982.1800000002</v>
      </c>
      <c r="BU49" s="76"/>
      <c r="BV49" s="85">
        <f aca="true" t="shared" si="15" ref="BV49:BX50">D49+G49+J49+M49+P49+S49+V49+Y49+AB49+AE49+AH49+AK49+AN49+AQ49+AT49+AW49+AZ49+BC49+BF49+BI49+BL49+BO49+BR49</f>
        <v>511024.83</v>
      </c>
      <c r="BW49" s="77">
        <f t="shared" si="15"/>
        <v>0</v>
      </c>
      <c r="BX49" s="79">
        <f t="shared" si="15"/>
        <v>524982.1800000002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58825.130000000005</v>
      </c>
      <c r="BS50" s="89">
        <v>0</v>
      </c>
      <c r="BT50" s="101">
        <v>66316.40000000001</v>
      </c>
      <c r="BU50" s="76"/>
      <c r="BV50" s="85">
        <f t="shared" si="15"/>
        <v>58825.130000000005</v>
      </c>
      <c r="BW50" s="77">
        <f t="shared" si="15"/>
        <v>0</v>
      </c>
      <c r="BX50" s="79">
        <f t="shared" si="15"/>
        <v>66316.40000000001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569849.96</v>
      </c>
      <c r="BS51" s="78">
        <f>BS49+BS50</f>
        <v>0</v>
      </c>
      <c r="BT51" s="77">
        <f>BT49+BT50</f>
        <v>591298.5800000002</v>
      </c>
      <c r="BU51" s="85"/>
      <c r="BV51" s="85">
        <f>BV49+BV50</f>
        <v>569849.96</v>
      </c>
      <c r="BW51" s="77">
        <f>BW49+BW50</f>
        <v>0</v>
      </c>
      <c r="BX51" s="95">
        <f>BX49+BX50</f>
        <v>591298.5800000002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1405157.22</v>
      </c>
      <c r="E53" s="86">
        <f t="shared" si="18"/>
        <v>63449.68</v>
      </c>
      <c r="F53" s="86">
        <f t="shared" si="18"/>
        <v>1319638.86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191800.20999999996</v>
      </c>
      <c r="K53" s="86">
        <f t="shared" si="18"/>
        <v>12610.94</v>
      </c>
      <c r="L53" s="86">
        <f t="shared" si="18"/>
        <v>195477.31</v>
      </c>
      <c r="M53" s="86">
        <f t="shared" si="18"/>
        <v>380440.36</v>
      </c>
      <c r="N53" s="86">
        <f t="shared" si="18"/>
        <v>88358.88</v>
      </c>
      <c r="O53" s="86">
        <f t="shared" si="18"/>
        <v>340183.17</v>
      </c>
      <c r="P53" s="86">
        <f t="shared" si="18"/>
        <v>89783.53</v>
      </c>
      <c r="Q53" s="86">
        <f t="shared" si="18"/>
        <v>0</v>
      </c>
      <c r="R53" s="86">
        <f t="shared" si="18"/>
        <v>89939.55000000002</v>
      </c>
      <c r="S53" s="86">
        <f t="shared" si="18"/>
        <v>25506.94</v>
      </c>
      <c r="T53" s="86">
        <f t="shared" si="18"/>
        <v>0</v>
      </c>
      <c r="U53" s="86">
        <f t="shared" si="18"/>
        <v>17497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338924.8</v>
      </c>
      <c r="Z53" s="86">
        <f t="shared" si="18"/>
        <v>0</v>
      </c>
      <c r="AA53" s="86">
        <f t="shared" si="18"/>
        <v>340626.15</v>
      </c>
      <c r="AB53" s="86">
        <f t="shared" si="18"/>
        <v>794535.21</v>
      </c>
      <c r="AC53" s="86">
        <f t="shared" si="18"/>
        <v>0</v>
      </c>
      <c r="AD53" s="86">
        <f t="shared" si="18"/>
        <v>692788.6600000001</v>
      </c>
      <c r="AE53" s="86">
        <f t="shared" si="18"/>
        <v>434394.81999999995</v>
      </c>
      <c r="AF53" s="86">
        <f t="shared" si="18"/>
        <v>4890.45</v>
      </c>
      <c r="AG53" s="86">
        <f t="shared" si="18"/>
        <v>384757.55000000005</v>
      </c>
      <c r="AH53" s="86">
        <f t="shared" si="18"/>
        <v>412</v>
      </c>
      <c r="AI53" s="86">
        <f t="shared" si="18"/>
        <v>0</v>
      </c>
      <c r="AJ53" s="86">
        <f aca="true" t="shared" si="19" ref="AJ53:BT53">AJ20+AJ28+AJ35+AJ42+AJ46+AJ51</f>
        <v>412</v>
      </c>
      <c r="AK53" s="86">
        <f t="shared" si="19"/>
        <v>529412.13</v>
      </c>
      <c r="AL53" s="86">
        <f t="shared" si="19"/>
        <v>31335.54</v>
      </c>
      <c r="AM53" s="86">
        <f t="shared" si="19"/>
        <v>498616.86000000004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88450.75</v>
      </c>
      <c r="AR53" s="86">
        <f t="shared" si="19"/>
        <v>0</v>
      </c>
      <c r="AS53" s="86">
        <f t="shared" si="19"/>
        <v>86800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305907.51</v>
      </c>
      <c r="BM53" s="86">
        <f t="shared" si="19"/>
        <v>0</v>
      </c>
      <c r="BN53" s="86">
        <f t="shared" si="19"/>
        <v>305907.51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569849.96</v>
      </c>
      <c r="BS53" s="86">
        <f t="shared" si="19"/>
        <v>0</v>
      </c>
      <c r="BT53" s="86">
        <f t="shared" si="19"/>
        <v>591298.5800000002</v>
      </c>
      <c r="BU53" s="86">
        <f>BU8</f>
        <v>0</v>
      </c>
      <c r="BV53" s="102">
        <f>BV8+BV20+BV28+BV35+BV42+BV46+BV51</f>
        <v>5154575.4399999995</v>
      </c>
      <c r="BW53" s="87">
        <f>BW20+BW28+BW35+BW42+BW46+BW51</f>
        <v>200645.49</v>
      </c>
      <c r="BX53" s="87">
        <f>BX20+BX28+BX35+BX42+BX46+BX51</f>
        <v>4863943.199999999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83761.07000000146</v>
      </c>
      <c r="BW54" s="93"/>
      <c r="BX54" s="94">
        <f>IF((Spese_Rendiconto_2020!BX53-Entrate_Rendiconto_2020!E58)&lt;0,Entrate_Rendiconto_2020!E58-Spese_Rendiconto_2020!BX53,0)</f>
        <v>1309412.910000001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2021-05-18T12:10:37Z</dcterms:modified>
  <cp:category/>
  <cp:version/>
  <cp:contentType/>
  <cp:contentStatus/>
</cp:coreProperties>
</file>