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<sst xmlns="http://schemas.openxmlformats.org/spreadsheetml/2006/main" count="870" uniqueCount="149">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</sst>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77092.7</v>
      </c>
      <c r="E5" s="38"/>
    </row>
    <row r="6" spans="2:5" ht="15">
      <c r="B6" s="8"/>
      <c r="C6" s="5" t="s">
        <v>5</v>
      </c>
      <c r="D6" s="39">
        <v>475913.34</v>
      </c>
      <c r="E6" s="40"/>
    </row>
    <row r="7" spans="2:5" ht="15">
      <c r="B7" s="8"/>
      <c r="C7" s="5" t="s">
        <v>6</v>
      </c>
      <c r="D7" s="39">
        <v>93400.00000000001</v>
      </c>
      <c r="E7" s="40"/>
    </row>
    <row r="8" spans="2:5" ht="15.75" thickBot="1">
      <c r="B8" s="9"/>
      <c r="C8" s="6" t="s">
        <v>7</v>
      </c>
      <c r="D8" s="41"/>
      <c r="E8" s="42">
        <v>1668274.18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2624944.45</v>
      </c>
      <c r="E10" s="45">
        <v>2647459.6199999996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54920.45</v>
      </c>
      <c r="E14" s="45">
        <v>54920.45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2679864.9000000004</v>
      </c>
      <c r="E16" s="51">
        <f>E10+E11+E12+E13+E14+E15</f>
        <v>2702380.07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268360.68</v>
      </c>
      <c r="E18" s="45">
        <v>252695.83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268360.68</v>
      </c>
      <c r="E23" s="51">
        <f>E18+E19+E20+E21+E22</f>
        <v>252695.83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195949.84000000003</v>
      </c>
      <c r="E25" s="45">
        <v>193347.53000000003</v>
      </c>
    </row>
    <row r="26" spans="2:5" ht="15">
      <c r="B26" s="13">
        <v>30200</v>
      </c>
      <c r="C26" s="54" t="s">
        <v>28</v>
      </c>
      <c r="D26" s="39">
        <v>57000</v>
      </c>
      <c r="E26" s="45">
        <v>45921.42</v>
      </c>
    </row>
    <row r="27" spans="2:5" ht="15">
      <c r="B27" s="13">
        <v>30300</v>
      </c>
      <c r="C27" s="54" t="s">
        <v>29</v>
      </c>
      <c r="D27" s="39">
        <v>2.13</v>
      </c>
      <c r="E27" s="45">
        <v>2.13</v>
      </c>
    </row>
    <row r="28" spans="2:5" ht="15">
      <c r="B28" s="13">
        <v>30400</v>
      </c>
      <c r="C28" s="54" t="s">
        <v>30</v>
      </c>
      <c r="D28" s="49">
        <v>3213</v>
      </c>
      <c r="E28" s="45">
        <v>3213</v>
      </c>
    </row>
    <row r="29" spans="2:5" ht="15">
      <c r="B29" s="13">
        <v>30500</v>
      </c>
      <c r="C29" s="54" t="s">
        <v>31</v>
      </c>
      <c r="D29" s="60">
        <v>640157.0100000001</v>
      </c>
      <c r="E29" s="50">
        <v>610311.39</v>
      </c>
    </row>
    <row r="30" spans="2:5" ht="15.75" thickBot="1">
      <c r="B30" s="16">
        <v>30000</v>
      </c>
      <c r="C30" s="15" t="s">
        <v>32</v>
      </c>
      <c r="D30" s="48">
        <f>D25+D26+D27+D28+D29</f>
        <v>896321.9800000002</v>
      </c>
      <c r="E30" s="51">
        <f>E25+E26+E27+E28+E29</f>
        <v>852795.47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73735.20999999999</v>
      </c>
      <c r="E34" s="45">
        <v>120331.93</v>
      </c>
    </row>
    <row r="35" spans="2:5" ht="15">
      <c r="B35" s="13">
        <v>40400</v>
      </c>
      <c r="C35" s="54" t="s">
        <v>38</v>
      </c>
      <c r="D35" s="39">
        <v>128200</v>
      </c>
      <c r="E35" s="45">
        <v>128200</v>
      </c>
    </row>
    <row r="36" spans="2:5" ht="15">
      <c r="B36" s="13">
        <v>40500</v>
      </c>
      <c r="C36" s="54" t="s">
        <v>39</v>
      </c>
      <c r="D36" s="49">
        <v>131105.71000000002</v>
      </c>
      <c r="E36" s="50">
        <v>159935.26</v>
      </c>
    </row>
    <row r="37" spans="2:5" ht="15.75" thickBot="1">
      <c r="B37" s="16">
        <v>40000</v>
      </c>
      <c r="C37" s="15" t="s">
        <v>40</v>
      </c>
      <c r="D37" s="48">
        <f>D32+D33+D34+D35+D36</f>
        <v>333040.92000000004</v>
      </c>
      <c r="E37" s="51">
        <f>E32+E33+E34+E35+E36</f>
        <v>408467.19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538518.6599999999</v>
      </c>
      <c r="E54" s="45">
        <v>538518.6499999998</v>
      </c>
    </row>
    <row r="55" spans="2:5" ht="15">
      <c r="B55" s="13">
        <v>90200</v>
      </c>
      <c r="C55" s="54" t="s">
        <v>62</v>
      </c>
      <c r="D55" s="61">
        <v>80420.18000000001</v>
      </c>
      <c r="E55" s="62">
        <v>76259.80000000003</v>
      </c>
    </row>
    <row r="56" spans="2:5" ht="15.75" thickBot="1">
      <c r="B56" s="16">
        <v>90000</v>
      </c>
      <c r="C56" s="15" t="s">
        <v>63</v>
      </c>
      <c r="D56" s="48">
        <f>D54+D55</f>
        <v>618938.84</v>
      </c>
      <c r="E56" s="51">
        <f>E54+E55</f>
        <v>614778.4499999998</v>
      </c>
    </row>
    <row r="57" spans="2:5" ht="16.5" thickBot="1" thickTop="1">
      <c r="B57" s="109" t="s">
        <v>64</v>
      </c>
      <c r="C57" s="110"/>
      <c r="D57" s="52">
        <f>D16+D23+D30+D37+D43+D49+D52+D56</f>
        <v>4796527.32</v>
      </c>
      <c r="E57" s="55">
        <f>E16+E23+E30+E37+E43+E49+E52+E56</f>
        <v>4831117.010000001</v>
      </c>
    </row>
    <row r="58" spans="2:5" ht="16.5" thickBot="1" thickTop="1">
      <c r="B58" s="109" t="s">
        <v>65</v>
      </c>
      <c r="C58" s="110"/>
      <c r="D58" s="52">
        <f>D57+D5+D6+D7+D8</f>
        <v>5442933.36</v>
      </c>
      <c r="E58" s="55">
        <f>E57+E5+E6+E7+E8</f>
        <v>6499391.19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606137.2499999999</v>
      </c>
      <c r="E10" s="89">
        <v>1634.6</v>
      </c>
      <c r="F10" s="90">
        <v>612025.61</v>
      </c>
      <c r="G10" s="88"/>
      <c r="H10" s="89"/>
      <c r="I10" s="90"/>
      <c r="J10" s="97">
        <v>147417.39</v>
      </c>
      <c r="K10" s="89">
        <v>0</v>
      </c>
      <c r="L10" s="101">
        <v>150506.58999999997</v>
      </c>
      <c r="M10" s="91"/>
      <c r="N10" s="89"/>
      <c r="O10" s="90"/>
      <c r="P10" s="91">
        <v>62241.47</v>
      </c>
      <c r="Q10" s="89">
        <v>0</v>
      </c>
      <c r="R10" s="90">
        <v>63093.87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35774.35</v>
      </c>
      <c r="AC10" s="89">
        <v>0</v>
      </c>
      <c r="AD10" s="90">
        <v>36460.34</v>
      </c>
      <c r="AE10" s="91"/>
      <c r="AF10" s="89"/>
      <c r="AG10" s="90"/>
      <c r="AH10" s="91"/>
      <c r="AI10" s="89"/>
      <c r="AJ10" s="90"/>
      <c r="AK10" s="91">
        <v>68200</v>
      </c>
      <c r="AL10" s="89">
        <v>0</v>
      </c>
      <c r="AM10" s="90">
        <v>65531.64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919770.4599999998</v>
      </c>
      <c r="BW10" s="77">
        <f aca="true" t="shared" si="1" ref="BW10:BW19">E10+H10+K10+N10+Q10+T10+W10+Z10+AC10+AF10+AI10+AL10+AO10+AR10+AU10+AX10+BA10+BD10+BG10+BJ10+BM10+BP10+BS10</f>
        <v>1634.6</v>
      </c>
      <c r="BX10" s="79">
        <f aca="true" t="shared" si="2" ref="BX10:BX19">F10+I10+L10+O10+R10+U10+X10+AA10+AD10+AG10+AJ10+AM10+AP10+AS10+AV10+AY10+BB10+BE10+BH10+BK10+BN10+BQ10+BT10</f>
        <v>927618.0499999999</v>
      </c>
    </row>
    <row r="11" spans="2:76" ht="15">
      <c r="B11" s="13">
        <v>102</v>
      </c>
      <c r="C11" s="25" t="s">
        <v>92</v>
      </c>
      <c r="D11" s="88">
        <v>37557.19</v>
      </c>
      <c r="E11" s="89">
        <v>0</v>
      </c>
      <c r="F11" s="90">
        <v>39955.899999999994</v>
      </c>
      <c r="G11" s="88"/>
      <c r="H11" s="89"/>
      <c r="I11" s="90"/>
      <c r="J11" s="97">
        <v>9906.46</v>
      </c>
      <c r="K11" s="89">
        <v>0</v>
      </c>
      <c r="L11" s="101">
        <v>9906.460000000001</v>
      </c>
      <c r="M11" s="91"/>
      <c r="N11" s="89"/>
      <c r="O11" s="90"/>
      <c r="P11" s="91">
        <v>4179.61</v>
      </c>
      <c r="Q11" s="89">
        <v>0</v>
      </c>
      <c r="R11" s="90">
        <v>4179.610000000001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2504.61</v>
      </c>
      <c r="AC11" s="89">
        <v>0</v>
      </c>
      <c r="AD11" s="90">
        <v>2504.6099999999997</v>
      </c>
      <c r="AE11" s="91"/>
      <c r="AF11" s="89"/>
      <c r="AG11" s="90"/>
      <c r="AH11" s="91"/>
      <c r="AI11" s="89"/>
      <c r="AJ11" s="90"/>
      <c r="AK11" s="91">
        <v>4600</v>
      </c>
      <c r="AL11" s="89">
        <v>0</v>
      </c>
      <c r="AM11" s="90">
        <v>4370.42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58747.87</v>
      </c>
      <c r="BW11" s="77">
        <f t="shared" si="1"/>
        <v>0</v>
      </c>
      <c r="BX11" s="79">
        <f t="shared" si="2"/>
        <v>60916.99999999999</v>
      </c>
    </row>
    <row r="12" spans="2:76" ht="15">
      <c r="B12" s="13">
        <v>103</v>
      </c>
      <c r="C12" s="25" t="s">
        <v>93</v>
      </c>
      <c r="D12" s="88">
        <v>359280.36999999994</v>
      </c>
      <c r="E12" s="89">
        <v>16287.19</v>
      </c>
      <c r="F12" s="90">
        <v>333332.42000000004</v>
      </c>
      <c r="G12" s="88"/>
      <c r="H12" s="89"/>
      <c r="I12" s="90"/>
      <c r="J12" s="97">
        <v>24448.839999999997</v>
      </c>
      <c r="K12" s="89">
        <v>1438.81</v>
      </c>
      <c r="L12" s="101">
        <v>20687.54</v>
      </c>
      <c r="M12" s="91">
        <v>178864.69</v>
      </c>
      <c r="N12" s="89">
        <v>0</v>
      </c>
      <c r="O12" s="90">
        <v>150412.87</v>
      </c>
      <c r="P12" s="91">
        <v>58544.54</v>
      </c>
      <c r="Q12" s="89">
        <v>1255.46</v>
      </c>
      <c r="R12" s="90">
        <v>51177.170000000006</v>
      </c>
      <c r="S12" s="91">
        <v>27847.940000000002</v>
      </c>
      <c r="T12" s="89">
        <v>370</v>
      </c>
      <c r="U12" s="90">
        <v>33968.7</v>
      </c>
      <c r="V12" s="91"/>
      <c r="W12" s="89"/>
      <c r="X12" s="90"/>
      <c r="Y12" s="91">
        <v>324172.01</v>
      </c>
      <c r="Z12" s="89">
        <v>0</v>
      </c>
      <c r="AA12" s="90">
        <v>326267.57</v>
      </c>
      <c r="AB12" s="91">
        <v>762175.9700000001</v>
      </c>
      <c r="AC12" s="89">
        <v>0</v>
      </c>
      <c r="AD12" s="90">
        <v>812255.6200000001</v>
      </c>
      <c r="AE12" s="91">
        <v>277089.87</v>
      </c>
      <c r="AF12" s="89">
        <v>36113.69</v>
      </c>
      <c r="AG12" s="90">
        <v>334347.17000000004</v>
      </c>
      <c r="AH12" s="91">
        <v>480</v>
      </c>
      <c r="AI12" s="89">
        <v>0</v>
      </c>
      <c r="AJ12" s="90">
        <v>480</v>
      </c>
      <c r="AK12" s="91">
        <v>307063.69999999995</v>
      </c>
      <c r="AL12" s="89">
        <v>0</v>
      </c>
      <c r="AM12" s="90">
        <v>298201.91</v>
      </c>
      <c r="AN12" s="91"/>
      <c r="AO12" s="89"/>
      <c r="AP12" s="90"/>
      <c r="AQ12" s="91">
        <v>13837.75</v>
      </c>
      <c r="AR12" s="89">
        <v>500</v>
      </c>
      <c r="AS12" s="90">
        <v>16031.71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2333805.6799999997</v>
      </c>
      <c r="BW12" s="77">
        <f t="shared" si="1"/>
        <v>55965.15</v>
      </c>
      <c r="BX12" s="79">
        <f t="shared" si="2"/>
        <v>2377162.68</v>
      </c>
    </row>
    <row r="13" spans="2:76" ht="15">
      <c r="B13" s="13">
        <v>104</v>
      </c>
      <c r="C13" s="25" t="s">
        <v>19</v>
      </c>
      <c r="D13" s="88">
        <v>12454.14</v>
      </c>
      <c r="E13" s="89">
        <v>0</v>
      </c>
      <c r="F13" s="90">
        <v>13092.06</v>
      </c>
      <c r="G13" s="88"/>
      <c r="H13" s="89"/>
      <c r="I13" s="90"/>
      <c r="J13" s="97"/>
      <c r="K13" s="89"/>
      <c r="L13" s="101"/>
      <c r="M13" s="91">
        <v>10920.24</v>
      </c>
      <c r="N13" s="89">
        <v>0</v>
      </c>
      <c r="O13" s="90">
        <v>12481.07</v>
      </c>
      <c r="P13" s="91">
        <v>0</v>
      </c>
      <c r="Q13" s="89">
        <v>0</v>
      </c>
      <c r="R13" s="90">
        <v>0</v>
      </c>
      <c r="S13" s="91">
        <v>5000</v>
      </c>
      <c r="T13" s="89">
        <v>5000</v>
      </c>
      <c r="U13" s="90">
        <v>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93060</v>
      </c>
      <c r="AL13" s="89">
        <v>0</v>
      </c>
      <c r="AM13" s="90">
        <v>68406.94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121434.38</v>
      </c>
      <c r="BW13" s="77">
        <f t="shared" si="1"/>
        <v>5000</v>
      </c>
      <c r="BX13" s="79">
        <f t="shared" si="2"/>
        <v>93980.07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63755.31</v>
      </c>
      <c r="BM16" s="89">
        <v>0</v>
      </c>
      <c r="BN16" s="90">
        <v>63755.31</v>
      </c>
      <c r="BO16" s="91"/>
      <c r="BP16" s="89"/>
      <c r="BQ16" s="90"/>
      <c r="BR16" s="97"/>
      <c r="BS16" s="89"/>
      <c r="BT16" s="101"/>
      <c r="BU16" s="76"/>
      <c r="BV16" s="85">
        <f t="shared" si="0"/>
        <v>63755.31</v>
      </c>
      <c r="BW16" s="77">
        <f t="shared" si="1"/>
        <v>0</v>
      </c>
      <c r="BX16" s="79">
        <f t="shared" si="2"/>
        <v>63755.31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3612.05</v>
      </c>
      <c r="E18" s="89">
        <v>0</v>
      </c>
      <c r="F18" s="90">
        <v>3662.05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3612.05</v>
      </c>
      <c r="BW18" s="77">
        <f t="shared" si="1"/>
        <v>0</v>
      </c>
      <c r="BX18" s="79">
        <f t="shared" si="2"/>
        <v>3662.05</v>
      </c>
    </row>
    <row r="19" spans="2:76" ht="15">
      <c r="B19" s="13">
        <v>110</v>
      </c>
      <c r="C19" s="25" t="s">
        <v>98</v>
      </c>
      <c r="D19" s="88">
        <v>76583.66</v>
      </c>
      <c r="E19" s="89">
        <v>700</v>
      </c>
      <c r="F19" s="90">
        <v>72905.66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2580</v>
      </c>
      <c r="N19" s="89">
        <v>0</v>
      </c>
      <c r="O19" s="101">
        <v>2580</v>
      </c>
      <c r="P19" s="97">
        <v>1500</v>
      </c>
      <c r="Q19" s="89">
        <v>0</v>
      </c>
      <c r="R19" s="101">
        <v>1500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6799.4</v>
      </c>
      <c r="Z19" s="89">
        <v>1782.65</v>
      </c>
      <c r="AA19" s="101">
        <v>3679.4</v>
      </c>
      <c r="AB19" s="97">
        <v>500</v>
      </c>
      <c r="AC19" s="89">
        <v>0</v>
      </c>
      <c r="AD19" s="101">
        <v>500</v>
      </c>
      <c r="AE19" s="97">
        <v>2625</v>
      </c>
      <c r="AF19" s="89">
        <v>0</v>
      </c>
      <c r="AG19" s="101">
        <v>2625</v>
      </c>
      <c r="AH19" s="97"/>
      <c r="AI19" s="89"/>
      <c r="AJ19" s="101"/>
      <c r="AK19" s="97">
        <v>7000</v>
      </c>
      <c r="AL19" s="89">
        <v>0</v>
      </c>
      <c r="AM19" s="101">
        <v>9259.319999999998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98188.06</v>
      </c>
      <c r="BW19" s="77">
        <f t="shared" si="1"/>
        <v>2482.65</v>
      </c>
      <c r="BX19" s="79">
        <f t="shared" si="2"/>
        <v>93649.37999999999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1095624.66</v>
      </c>
      <c r="E20" s="78">
        <f t="shared" si="3"/>
        <v>18621.79</v>
      </c>
      <c r="F20" s="79">
        <f t="shared" si="3"/>
        <v>1074973.7000000002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182372.69</v>
      </c>
      <c r="K20" s="78">
        <f t="shared" si="3"/>
        <v>1438.81</v>
      </c>
      <c r="L20" s="77">
        <f t="shared" si="3"/>
        <v>181700.58999999997</v>
      </c>
      <c r="M20" s="98">
        <f t="shared" si="3"/>
        <v>192364.93</v>
      </c>
      <c r="N20" s="78">
        <f t="shared" si="3"/>
        <v>0</v>
      </c>
      <c r="O20" s="77">
        <f t="shared" si="3"/>
        <v>165473.94</v>
      </c>
      <c r="P20" s="98">
        <f t="shared" si="3"/>
        <v>126465.62</v>
      </c>
      <c r="Q20" s="78">
        <f t="shared" si="3"/>
        <v>1255.46</v>
      </c>
      <c r="R20" s="77">
        <f t="shared" si="3"/>
        <v>119950.65000000002</v>
      </c>
      <c r="S20" s="98">
        <f t="shared" si="3"/>
        <v>32847.94</v>
      </c>
      <c r="T20" s="78">
        <f t="shared" si="3"/>
        <v>5370</v>
      </c>
      <c r="U20" s="77">
        <f t="shared" si="3"/>
        <v>33968.7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330971.41000000003</v>
      </c>
      <c r="Z20" s="78">
        <f t="shared" si="3"/>
        <v>1782.65</v>
      </c>
      <c r="AA20" s="77">
        <f t="shared" si="3"/>
        <v>329946.97000000003</v>
      </c>
      <c r="AB20" s="98">
        <f t="shared" si="3"/>
        <v>800954.93</v>
      </c>
      <c r="AC20" s="78">
        <f t="shared" si="3"/>
        <v>0</v>
      </c>
      <c r="AD20" s="77">
        <f t="shared" si="3"/>
        <v>851720.5700000001</v>
      </c>
      <c r="AE20" s="98">
        <f t="shared" si="3"/>
        <v>279714.87</v>
      </c>
      <c r="AF20" s="78">
        <f t="shared" si="3"/>
        <v>36113.69</v>
      </c>
      <c r="AG20" s="77">
        <f t="shared" si="3"/>
        <v>336972.17000000004</v>
      </c>
      <c r="AH20" s="98">
        <f t="shared" si="3"/>
        <v>480</v>
      </c>
      <c r="AI20" s="78">
        <f t="shared" si="3"/>
        <v>0</v>
      </c>
      <c r="AJ20" s="77">
        <f t="shared" si="3"/>
        <v>480</v>
      </c>
      <c r="AK20" s="98">
        <f t="shared" si="3"/>
        <v>479923.69999999995</v>
      </c>
      <c r="AL20" s="78">
        <f t="shared" si="3"/>
        <v>0</v>
      </c>
      <c r="AM20" s="77">
        <f t="shared" si="3"/>
        <v>445770.23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13837.75</v>
      </c>
      <c r="AR20" s="78">
        <f t="shared" si="3"/>
        <v>500</v>
      </c>
      <c r="AS20" s="77">
        <f t="shared" si="3"/>
        <v>16031.71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63755.31</v>
      </c>
      <c r="BM20" s="78">
        <f t="shared" si="3"/>
        <v>0</v>
      </c>
      <c r="BN20" s="77">
        <f t="shared" si="3"/>
        <v>63755.31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3599313.8099999996</v>
      </c>
      <c r="BW20" s="77">
        <f>BW10+BW11+BW12+BW13+BW14+BW15+BW16+BW17+BW18+BW19</f>
        <v>65082.4</v>
      </c>
      <c r="BX20" s="95">
        <f>BX10+BX11+BX12+BX13+BX14+BX15+BX16+BX17+BX18+BX19</f>
        <v>3620744.5399999996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69716.1</v>
      </c>
      <c r="E24" s="89">
        <v>0</v>
      </c>
      <c r="F24" s="90">
        <v>23700.04</v>
      </c>
      <c r="G24" s="88"/>
      <c r="H24" s="89"/>
      <c r="I24" s="90"/>
      <c r="J24" s="97"/>
      <c r="K24" s="89"/>
      <c r="L24" s="101"/>
      <c r="M24" s="97">
        <v>163725.13999999998</v>
      </c>
      <c r="N24" s="89">
        <v>5000</v>
      </c>
      <c r="O24" s="101">
        <v>134312.07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2269.2</v>
      </c>
      <c r="Z24" s="89">
        <v>0</v>
      </c>
      <c r="AA24" s="101">
        <v>0</v>
      </c>
      <c r="AB24" s="97"/>
      <c r="AC24" s="89"/>
      <c r="AD24" s="101"/>
      <c r="AE24" s="97">
        <v>93156.57</v>
      </c>
      <c r="AF24" s="89">
        <v>4590.95</v>
      </c>
      <c r="AG24" s="101">
        <v>124361.95</v>
      </c>
      <c r="AH24" s="97"/>
      <c r="AI24" s="89"/>
      <c r="AJ24" s="101"/>
      <c r="AK24" s="97">
        <v>45818.85999999999</v>
      </c>
      <c r="AL24" s="89">
        <v>0</v>
      </c>
      <c r="AM24" s="101">
        <v>26210.320000000003</v>
      </c>
      <c r="AN24" s="97"/>
      <c r="AO24" s="89"/>
      <c r="AP24" s="101"/>
      <c r="AQ24" s="97">
        <v>5000</v>
      </c>
      <c r="AR24" s="89">
        <v>75000</v>
      </c>
      <c r="AS24" s="101">
        <v>5000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379685.87</v>
      </c>
      <c r="BW24" s="77">
        <f t="shared" si="4"/>
        <v>84590.95</v>
      </c>
      <c r="BX24" s="79">
        <f t="shared" si="4"/>
        <v>313584.38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380461.31</v>
      </c>
      <c r="E27" s="89">
        <v>14522</v>
      </c>
      <c r="F27" s="90">
        <v>361807.99999999994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380461.31</v>
      </c>
      <c r="BW27" s="77">
        <f t="shared" si="4"/>
        <v>14522</v>
      </c>
      <c r="BX27" s="79">
        <f t="shared" si="4"/>
        <v>361807.99999999994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450177.41000000003</v>
      </c>
      <c r="E28" s="78">
        <f t="shared" si="5"/>
        <v>14522</v>
      </c>
      <c r="F28" s="79">
        <f t="shared" si="5"/>
        <v>385508.0399999999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163725.13999999998</v>
      </c>
      <c r="N28" s="78">
        <f t="shared" si="5"/>
        <v>5000</v>
      </c>
      <c r="O28" s="77">
        <f t="shared" si="5"/>
        <v>134312.07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2269.2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93156.57</v>
      </c>
      <c r="AF28" s="78">
        <f t="shared" si="5"/>
        <v>4590.95</v>
      </c>
      <c r="AG28" s="77">
        <f t="shared" si="5"/>
        <v>124361.95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45818.85999999999</v>
      </c>
      <c r="AL28" s="78">
        <f t="shared" si="6"/>
        <v>0</v>
      </c>
      <c r="AM28" s="77">
        <f t="shared" si="6"/>
        <v>26210.320000000003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5000</v>
      </c>
      <c r="AR28" s="78">
        <f t="shared" si="6"/>
        <v>75000</v>
      </c>
      <c r="AS28" s="77">
        <f t="shared" si="6"/>
        <v>5000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760147.1799999999</v>
      </c>
      <c r="BW28" s="77">
        <f>BW23+BW24+BW25+BW26+BW27</f>
        <v>99112.95</v>
      </c>
      <c r="BX28" s="95">
        <f>BX23+BX24+BX25+BX26+BX27</f>
        <v>675392.3799999999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240720.34</v>
      </c>
      <c r="BM40" s="89">
        <v>0</v>
      </c>
      <c r="BN40" s="101">
        <v>240720.34</v>
      </c>
      <c r="BO40" s="97"/>
      <c r="BP40" s="89"/>
      <c r="BQ40" s="101"/>
      <c r="BR40" s="97"/>
      <c r="BS40" s="89"/>
      <c r="BT40" s="101"/>
      <c r="BU40" s="76"/>
      <c r="BV40" s="85">
        <f t="shared" si="10"/>
        <v>240720.34</v>
      </c>
      <c r="BW40" s="77">
        <f t="shared" si="10"/>
        <v>0</v>
      </c>
      <c r="BX40" s="79">
        <f t="shared" si="10"/>
        <v>240720.34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240720.34</v>
      </c>
      <c r="BM42" s="78">
        <f t="shared" si="12"/>
        <v>0</v>
      </c>
      <c r="BN42" s="77">
        <f t="shared" si="12"/>
        <v>240720.34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240720.34</v>
      </c>
      <c r="BW42" s="77">
        <f>BW38+BW39+BW40+BW41</f>
        <v>0</v>
      </c>
      <c r="BX42" s="95">
        <f>BX38+BX39+BX40+BX41</f>
        <v>240720.34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538518.66</v>
      </c>
      <c r="BS49" s="89">
        <v>0</v>
      </c>
      <c r="BT49" s="101">
        <v>530131.13</v>
      </c>
      <c r="BU49" s="76"/>
      <c r="BV49" s="85">
        <f aca="true" t="shared" si="15" ref="BV49:BX50">D49+G49+J49+M49+P49+S49+V49+Y49+AB49+AE49+AH49+AK49+AN49+AQ49+AT49+AW49+AZ49+BC49+BF49+BI49+BL49+BO49+BR49</f>
        <v>538518.66</v>
      </c>
      <c r="BW49" s="77">
        <f t="shared" si="15"/>
        <v>0</v>
      </c>
      <c r="BX49" s="79">
        <f t="shared" si="15"/>
        <v>530131.13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80420.18000000001</v>
      </c>
      <c r="BS50" s="89">
        <v>0</v>
      </c>
      <c r="BT50" s="101">
        <v>73827.18</v>
      </c>
      <c r="BU50" s="76"/>
      <c r="BV50" s="85">
        <f t="shared" si="15"/>
        <v>80420.18000000001</v>
      </c>
      <c r="BW50" s="77">
        <f t="shared" si="15"/>
        <v>0</v>
      </c>
      <c r="BX50" s="79">
        <f t="shared" si="15"/>
        <v>73827.18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618938.8400000001</v>
      </c>
      <c r="BS51" s="78">
        <f>BS49+BS50</f>
        <v>0</v>
      </c>
      <c r="BT51" s="77">
        <f>BT49+BT50</f>
        <v>603958.31</v>
      </c>
      <c r="BU51" s="85"/>
      <c r="BV51" s="85">
        <f>BV49+BV50</f>
        <v>618938.8400000001</v>
      </c>
      <c r="BW51" s="77">
        <f>BW49+BW50</f>
        <v>0</v>
      </c>
      <c r="BX51" s="95">
        <f>BX49+BX50</f>
        <v>603958.31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1545802.0699999998</v>
      </c>
      <c r="E53" s="86">
        <f t="shared" si="18"/>
        <v>33143.79</v>
      </c>
      <c r="F53" s="86">
        <f t="shared" si="18"/>
        <v>1460481.7400000002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182372.69</v>
      </c>
      <c r="K53" s="86">
        <f t="shared" si="18"/>
        <v>1438.81</v>
      </c>
      <c r="L53" s="86">
        <f t="shared" si="18"/>
        <v>181700.58999999997</v>
      </c>
      <c r="M53" s="86">
        <f t="shared" si="18"/>
        <v>356090.06999999995</v>
      </c>
      <c r="N53" s="86">
        <f t="shared" si="18"/>
        <v>5000</v>
      </c>
      <c r="O53" s="86">
        <f t="shared" si="18"/>
        <v>299786.01</v>
      </c>
      <c r="P53" s="86">
        <f t="shared" si="18"/>
        <v>126465.62</v>
      </c>
      <c r="Q53" s="86">
        <f t="shared" si="18"/>
        <v>1255.46</v>
      </c>
      <c r="R53" s="86">
        <f t="shared" si="18"/>
        <v>119950.65000000002</v>
      </c>
      <c r="S53" s="86">
        <f t="shared" si="18"/>
        <v>32847.94</v>
      </c>
      <c r="T53" s="86">
        <f t="shared" si="18"/>
        <v>5370</v>
      </c>
      <c r="U53" s="86">
        <f t="shared" si="18"/>
        <v>33968.7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333240.61000000004</v>
      </c>
      <c r="Z53" s="86">
        <f t="shared" si="18"/>
        <v>1782.65</v>
      </c>
      <c r="AA53" s="86">
        <f t="shared" si="18"/>
        <v>329946.97000000003</v>
      </c>
      <c r="AB53" s="86">
        <f t="shared" si="18"/>
        <v>800954.93</v>
      </c>
      <c r="AC53" s="86">
        <f t="shared" si="18"/>
        <v>0</v>
      </c>
      <c r="AD53" s="86">
        <f t="shared" si="18"/>
        <v>851720.5700000001</v>
      </c>
      <c r="AE53" s="86">
        <f t="shared" si="18"/>
        <v>372871.44</v>
      </c>
      <c r="AF53" s="86">
        <f t="shared" si="18"/>
        <v>40704.64</v>
      </c>
      <c r="AG53" s="86">
        <f t="shared" si="18"/>
        <v>461334.12000000005</v>
      </c>
      <c r="AH53" s="86">
        <f t="shared" si="18"/>
        <v>480</v>
      </c>
      <c r="AI53" s="86">
        <f t="shared" si="18"/>
        <v>0</v>
      </c>
      <c r="AJ53" s="86">
        <f aca="true" t="shared" si="19" ref="AJ53:BT53">AJ20+AJ28+AJ35+AJ42+AJ46+AJ51</f>
        <v>480</v>
      </c>
      <c r="AK53" s="86">
        <f t="shared" si="19"/>
        <v>525742.5599999999</v>
      </c>
      <c r="AL53" s="86">
        <f t="shared" si="19"/>
        <v>0</v>
      </c>
      <c r="AM53" s="86">
        <f t="shared" si="19"/>
        <v>471980.55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18837.75</v>
      </c>
      <c r="AR53" s="86">
        <f t="shared" si="19"/>
        <v>75500</v>
      </c>
      <c r="AS53" s="86">
        <f t="shared" si="19"/>
        <v>21031.71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304475.65</v>
      </c>
      <c r="BM53" s="86">
        <f t="shared" si="19"/>
        <v>0</v>
      </c>
      <c r="BN53" s="86">
        <f t="shared" si="19"/>
        <v>304475.65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618938.8400000001</v>
      </c>
      <c r="BS53" s="86">
        <f t="shared" si="19"/>
        <v>0</v>
      </c>
      <c r="BT53" s="86">
        <f t="shared" si="19"/>
        <v>603958.31</v>
      </c>
      <c r="BU53" s="86">
        <f>BU8</f>
        <v>0</v>
      </c>
      <c r="BV53" s="102">
        <f>BV8+BV20+BV28+BV35+BV42+BV46+BV51</f>
        <v>5219120.169999999</v>
      </c>
      <c r="BW53" s="87">
        <f>BW20+BW28+BW35+BW42+BW46+BW51</f>
        <v>164195.35</v>
      </c>
      <c r="BX53" s="87">
        <f>BX20+BX28+BX35+BX42+BX46+BX51</f>
        <v>5140815.57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59617.840000001335</v>
      </c>
      <c r="BW54" s="93"/>
      <c r="BX54" s="94">
        <f>IF((Spese_Rendiconto_2019!BX53-Entrate_Rendiconto_2019!E58)&lt;0,Entrate_Rendiconto_2019!E58-Spese_Rendiconto_2019!BX53,0)</f>
        <v>1358575.62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2020-06-03T12:46:35Z</dcterms:modified>
  <cp:category/>
  <cp:version/>
  <cp:contentType/>
  <cp:contentStatus/>
</cp:coreProperties>
</file>