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<sst xmlns="http://schemas.openxmlformats.org/spreadsheetml/2006/main" count="870" uniqueCount="149">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</sst>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72695.76999999999</v>
      </c>
      <c r="E5" s="38"/>
    </row>
    <row r="6" spans="2:5" ht="15">
      <c r="B6" s="8"/>
      <c r="C6" s="5" t="s">
        <v>5</v>
      </c>
      <c r="D6" s="39">
        <v>277293.32</v>
      </c>
      <c r="E6" s="40"/>
    </row>
    <row r="7" spans="2:5" ht="15">
      <c r="B7" s="8"/>
      <c r="C7" s="5" t="s">
        <v>6</v>
      </c>
      <c r="D7" s="39">
        <v>356578.29999999993</v>
      </c>
      <c r="E7" s="40"/>
    </row>
    <row r="8" spans="2:5" ht="15.75" thickBot="1">
      <c r="B8" s="9"/>
      <c r="C8" s="6" t="s">
        <v>7</v>
      </c>
      <c r="D8" s="41"/>
      <c r="E8" s="42">
        <v>1248332.41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2814261.6</v>
      </c>
      <c r="E10" s="45">
        <v>2713659.0300000003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511453.47</v>
      </c>
      <c r="E14" s="45">
        <v>511453.47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3325715.0700000003</v>
      </c>
      <c r="E16" s="51">
        <f>E10+E11+E12+E13+E14+E15</f>
        <v>3225112.5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179633.24000000002</v>
      </c>
      <c r="E18" s="45">
        <v>170432.56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179633.24000000002</v>
      </c>
      <c r="E23" s="51">
        <f>E18+E19+E20+E21+E22</f>
        <v>170432.56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395682.22000000003</v>
      </c>
      <c r="E25" s="45">
        <v>404062.68000000005</v>
      </c>
    </row>
    <row r="26" spans="2:5" ht="15">
      <c r="B26" s="13">
        <v>30200</v>
      </c>
      <c r="C26" s="54" t="s">
        <v>28</v>
      </c>
      <c r="D26" s="39">
        <v>72379</v>
      </c>
      <c r="E26" s="45">
        <v>48111.67</v>
      </c>
    </row>
    <row r="27" spans="2:5" ht="15">
      <c r="B27" s="13">
        <v>30300</v>
      </c>
      <c r="C27" s="54" t="s">
        <v>29</v>
      </c>
      <c r="D27" s="39">
        <v>1.14</v>
      </c>
      <c r="E27" s="45">
        <v>1.14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206280.52</v>
      </c>
      <c r="E29" s="50">
        <v>177150.84999999998</v>
      </c>
    </row>
    <row r="30" spans="2:5" ht="15.75" thickBot="1">
      <c r="B30" s="16">
        <v>30000</v>
      </c>
      <c r="C30" s="15" t="s">
        <v>32</v>
      </c>
      <c r="D30" s="48">
        <f>D25+D26+D27+D28+D29</f>
        <v>674342.88</v>
      </c>
      <c r="E30" s="51">
        <f>E25+E26+E27+E28+E29</f>
        <v>629326.3400000001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120100</v>
      </c>
      <c r="E33" s="59">
        <v>83900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75637.37</v>
      </c>
      <c r="E36" s="50">
        <v>75637.37</v>
      </c>
    </row>
    <row r="37" spans="2:5" ht="15.75" thickBot="1">
      <c r="B37" s="16">
        <v>40000</v>
      </c>
      <c r="C37" s="15" t="s">
        <v>40</v>
      </c>
      <c r="D37" s="48">
        <f>D32+D33+D34+D35+D36</f>
        <v>195737.37</v>
      </c>
      <c r="E37" s="51">
        <f>E32+E33+E34+E35+E36</f>
        <v>159537.37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518325.56999999995</v>
      </c>
      <c r="E54" s="45">
        <v>518325.56999999983</v>
      </c>
    </row>
    <row r="55" spans="2:5" ht="15">
      <c r="B55" s="13">
        <v>90200</v>
      </c>
      <c r="C55" s="54" t="s">
        <v>62</v>
      </c>
      <c r="D55" s="61">
        <v>38275.15</v>
      </c>
      <c r="E55" s="62">
        <v>38275.15000000001</v>
      </c>
    </row>
    <row r="56" spans="2:5" ht="15.75" thickBot="1">
      <c r="B56" s="16">
        <v>90000</v>
      </c>
      <c r="C56" s="15" t="s">
        <v>63</v>
      </c>
      <c r="D56" s="48">
        <f>D54+D55</f>
        <v>556600.72</v>
      </c>
      <c r="E56" s="51">
        <f>E54+E55</f>
        <v>556600.7199999999</v>
      </c>
    </row>
    <row r="57" spans="2:5" ht="16.5" thickBot="1" thickTop="1">
      <c r="B57" s="109" t="s">
        <v>64</v>
      </c>
      <c r="C57" s="110"/>
      <c r="D57" s="52">
        <f>D16+D23+D30+D37+D43+D49+D52+D56</f>
        <v>4932029.28</v>
      </c>
      <c r="E57" s="55">
        <f>E16+E23+E30+E37+E43+E49+E52+E56</f>
        <v>4741009.49</v>
      </c>
    </row>
    <row r="58" spans="2:5" ht="16.5" thickBot="1" thickTop="1">
      <c r="B58" s="109" t="s">
        <v>65</v>
      </c>
      <c r="C58" s="110"/>
      <c r="D58" s="52">
        <f>D57+D5+D6+D7+D8</f>
        <v>5638596.67</v>
      </c>
      <c r="E58" s="55">
        <f>E57+E5+E6+E7+E8</f>
        <v>5989341.9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597575.0599999999</v>
      </c>
      <c r="E10" s="89">
        <v>51026.88</v>
      </c>
      <c r="F10" s="90">
        <v>576220.03</v>
      </c>
      <c r="G10" s="88"/>
      <c r="H10" s="89"/>
      <c r="I10" s="90"/>
      <c r="J10" s="97">
        <v>202294.94</v>
      </c>
      <c r="K10" s="89">
        <v>8775</v>
      </c>
      <c r="L10" s="101">
        <v>200254.82</v>
      </c>
      <c r="M10" s="91">
        <v>60949.61000000001</v>
      </c>
      <c r="N10" s="89">
        <v>0</v>
      </c>
      <c r="O10" s="90">
        <v>60675.100000000006</v>
      </c>
      <c r="P10" s="91"/>
      <c r="Q10" s="89"/>
      <c r="R10" s="90"/>
      <c r="S10" s="91"/>
      <c r="T10" s="89"/>
      <c r="U10" s="90"/>
      <c r="V10" s="91"/>
      <c r="W10" s="89"/>
      <c r="X10" s="90"/>
      <c r="Y10" s="91">
        <v>56691.25</v>
      </c>
      <c r="Z10" s="89">
        <v>1547.5</v>
      </c>
      <c r="AA10" s="90">
        <v>56196.420000000006</v>
      </c>
      <c r="AB10" s="91">
        <v>0</v>
      </c>
      <c r="AC10" s="89">
        <v>0</v>
      </c>
      <c r="AD10" s="90">
        <v>0</v>
      </c>
      <c r="AE10" s="91">
        <v>66665.78</v>
      </c>
      <c r="AF10" s="89">
        <v>0</v>
      </c>
      <c r="AG10" s="90">
        <v>65980.96</v>
      </c>
      <c r="AH10" s="91">
        <v>0</v>
      </c>
      <c r="AI10" s="89">
        <v>0</v>
      </c>
      <c r="AJ10" s="90">
        <v>0</v>
      </c>
      <c r="AK10" s="91">
        <v>1520.52</v>
      </c>
      <c r="AL10" s="89">
        <v>0</v>
      </c>
      <c r="AM10" s="90">
        <v>1174.59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985697.16</v>
      </c>
      <c r="BW10" s="77">
        <f aca="true" t="shared" si="1" ref="BW10:BW19">E10+H10+K10+N10+Q10+T10+W10+Z10+AC10+AF10+AI10+AL10+AO10+AR10+AU10+AX10+BA10+BD10+BG10+BJ10+BM10+BP10+BS10</f>
        <v>61349.38</v>
      </c>
      <c r="BX10" s="79">
        <f aca="true" t="shared" si="2" ref="BX10:BX19">F10+I10+L10+O10+R10+U10+X10+AA10+AD10+AG10+AJ10+AM10+AP10+AS10+AV10+AY10+BB10+BE10+BH10+BK10+BN10+BQ10+BT10</f>
        <v>960501.92</v>
      </c>
    </row>
    <row r="11" spans="2:76" ht="15">
      <c r="B11" s="13">
        <v>102</v>
      </c>
      <c r="C11" s="25" t="s">
        <v>92</v>
      </c>
      <c r="D11" s="88">
        <v>38726.75</v>
      </c>
      <c r="E11" s="89">
        <v>3927.98</v>
      </c>
      <c r="F11" s="90">
        <v>37765.39</v>
      </c>
      <c r="G11" s="88"/>
      <c r="H11" s="89"/>
      <c r="I11" s="90"/>
      <c r="J11" s="97">
        <v>14010.21</v>
      </c>
      <c r="K11" s="89">
        <v>450</v>
      </c>
      <c r="L11" s="101">
        <v>13582.640000000001</v>
      </c>
      <c r="M11" s="91">
        <v>2361.6400000000003</v>
      </c>
      <c r="N11" s="89">
        <v>0</v>
      </c>
      <c r="O11" s="90">
        <v>2361.64</v>
      </c>
      <c r="P11" s="91"/>
      <c r="Q11" s="89"/>
      <c r="R11" s="90"/>
      <c r="S11" s="91"/>
      <c r="T11" s="89"/>
      <c r="U11" s="90"/>
      <c r="V11" s="91"/>
      <c r="W11" s="89"/>
      <c r="X11" s="90"/>
      <c r="Y11" s="91">
        <v>3823.75</v>
      </c>
      <c r="Z11" s="89">
        <v>106.25</v>
      </c>
      <c r="AA11" s="90">
        <v>3702.7400000000007</v>
      </c>
      <c r="AB11" s="91">
        <v>56.27</v>
      </c>
      <c r="AC11" s="89">
        <v>0</v>
      </c>
      <c r="AD11" s="90">
        <v>56.27</v>
      </c>
      <c r="AE11" s="91">
        <v>4193.58</v>
      </c>
      <c r="AF11" s="89">
        <v>0</v>
      </c>
      <c r="AG11" s="90">
        <v>4193.580000000001</v>
      </c>
      <c r="AH11" s="91">
        <v>0</v>
      </c>
      <c r="AI11" s="89">
        <v>0</v>
      </c>
      <c r="AJ11" s="90">
        <v>0</v>
      </c>
      <c r="AK11" s="91">
        <v>57.14</v>
      </c>
      <c r="AL11" s="89">
        <v>0</v>
      </c>
      <c r="AM11" s="90">
        <v>57.14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63229.34</v>
      </c>
      <c r="BW11" s="77">
        <f t="shared" si="1"/>
        <v>4484.23</v>
      </c>
      <c r="BX11" s="79">
        <f t="shared" si="2"/>
        <v>61719.399999999994</v>
      </c>
    </row>
    <row r="12" spans="2:76" ht="15">
      <c r="B12" s="13">
        <v>103</v>
      </c>
      <c r="C12" s="25" t="s">
        <v>93</v>
      </c>
      <c r="D12" s="88">
        <v>247901.53000000006</v>
      </c>
      <c r="E12" s="89">
        <v>2188.68</v>
      </c>
      <c r="F12" s="90">
        <v>225164.45</v>
      </c>
      <c r="G12" s="88"/>
      <c r="H12" s="89"/>
      <c r="I12" s="90"/>
      <c r="J12" s="97">
        <v>25289.749999999996</v>
      </c>
      <c r="K12" s="89">
        <v>0</v>
      </c>
      <c r="L12" s="101">
        <v>16972.81</v>
      </c>
      <c r="M12" s="91">
        <v>400924.24</v>
      </c>
      <c r="N12" s="89">
        <v>0</v>
      </c>
      <c r="O12" s="90">
        <v>377260.14</v>
      </c>
      <c r="P12" s="91">
        <v>23961.96</v>
      </c>
      <c r="Q12" s="89">
        <v>0</v>
      </c>
      <c r="R12" s="90">
        <v>25405.280000000002</v>
      </c>
      <c r="S12" s="91">
        <v>43488.99</v>
      </c>
      <c r="T12" s="89">
        <v>0</v>
      </c>
      <c r="U12" s="90">
        <v>37931.1</v>
      </c>
      <c r="V12" s="91"/>
      <c r="W12" s="89"/>
      <c r="X12" s="90"/>
      <c r="Y12" s="91">
        <v>1669</v>
      </c>
      <c r="Z12" s="89">
        <v>0</v>
      </c>
      <c r="AA12" s="90">
        <v>3274.0299999999997</v>
      </c>
      <c r="AB12" s="91">
        <v>756662.51</v>
      </c>
      <c r="AC12" s="89">
        <v>0</v>
      </c>
      <c r="AD12" s="90">
        <v>787516.4700000001</v>
      </c>
      <c r="AE12" s="91">
        <v>230665.33000000002</v>
      </c>
      <c r="AF12" s="89">
        <v>0</v>
      </c>
      <c r="AG12" s="90">
        <v>213392.61</v>
      </c>
      <c r="AH12" s="91"/>
      <c r="AI12" s="89"/>
      <c r="AJ12" s="90"/>
      <c r="AK12" s="91">
        <v>348179.79</v>
      </c>
      <c r="AL12" s="89">
        <v>0</v>
      </c>
      <c r="AM12" s="90">
        <v>299465.9000000001</v>
      </c>
      <c r="AN12" s="91"/>
      <c r="AO12" s="89"/>
      <c r="AP12" s="90"/>
      <c r="AQ12" s="91">
        <v>344.04</v>
      </c>
      <c r="AR12" s="89">
        <v>0</v>
      </c>
      <c r="AS12" s="90">
        <v>461.75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2079087.1400000001</v>
      </c>
      <c r="BW12" s="77">
        <f t="shared" si="1"/>
        <v>2188.68</v>
      </c>
      <c r="BX12" s="79">
        <f t="shared" si="2"/>
        <v>1986844.5400000003</v>
      </c>
    </row>
    <row r="13" spans="2:76" ht="15">
      <c r="B13" s="13">
        <v>104</v>
      </c>
      <c r="C13" s="25" t="s">
        <v>19</v>
      </c>
      <c r="D13" s="88">
        <v>13229.55</v>
      </c>
      <c r="E13" s="89">
        <v>0</v>
      </c>
      <c r="F13" s="90">
        <v>13146.010000000002</v>
      </c>
      <c r="G13" s="88">
        <v>0</v>
      </c>
      <c r="H13" s="89">
        <v>0</v>
      </c>
      <c r="I13" s="90">
        <v>3600</v>
      </c>
      <c r="J13" s="97">
        <v>0</v>
      </c>
      <c r="K13" s="89">
        <v>0</v>
      </c>
      <c r="L13" s="101">
        <v>0</v>
      </c>
      <c r="M13" s="91">
        <v>30222.13</v>
      </c>
      <c r="N13" s="89">
        <v>0</v>
      </c>
      <c r="O13" s="90">
        <v>28928.07</v>
      </c>
      <c r="P13" s="91">
        <v>2000</v>
      </c>
      <c r="Q13" s="89">
        <v>0</v>
      </c>
      <c r="R13" s="90">
        <v>2000</v>
      </c>
      <c r="S13" s="91">
        <v>52500</v>
      </c>
      <c r="T13" s="89">
        <v>0</v>
      </c>
      <c r="U13" s="90">
        <v>29100</v>
      </c>
      <c r="V13" s="91"/>
      <c r="W13" s="89"/>
      <c r="X13" s="90"/>
      <c r="Y13" s="91">
        <v>0</v>
      </c>
      <c r="Z13" s="89">
        <v>0</v>
      </c>
      <c r="AA13" s="90">
        <v>500</v>
      </c>
      <c r="AB13" s="91">
        <v>12127</v>
      </c>
      <c r="AC13" s="89">
        <v>0</v>
      </c>
      <c r="AD13" s="90">
        <v>12127</v>
      </c>
      <c r="AE13" s="91">
        <v>807.22</v>
      </c>
      <c r="AF13" s="89">
        <v>0</v>
      </c>
      <c r="AG13" s="90">
        <v>0</v>
      </c>
      <c r="AH13" s="91"/>
      <c r="AI13" s="89"/>
      <c r="AJ13" s="90"/>
      <c r="AK13" s="91">
        <v>169733.31</v>
      </c>
      <c r="AL13" s="89">
        <v>0</v>
      </c>
      <c r="AM13" s="90">
        <v>163542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280619.20999999996</v>
      </c>
      <c r="BW13" s="77">
        <f t="shared" si="1"/>
        <v>0</v>
      </c>
      <c r="BX13" s="79">
        <f t="shared" si="2"/>
        <v>252943.08000000002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8014.3</v>
      </c>
      <c r="E16" s="89">
        <v>0</v>
      </c>
      <c r="F16" s="90">
        <v>8014.299999999999</v>
      </c>
      <c r="G16" s="88"/>
      <c r="H16" s="89"/>
      <c r="I16" s="90"/>
      <c r="J16" s="97"/>
      <c r="K16" s="89"/>
      <c r="L16" s="101"/>
      <c r="M16" s="91">
        <v>29130.21</v>
      </c>
      <c r="N16" s="89">
        <v>0</v>
      </c>
      <c r="O16" s="90">
        <v>29130.210000000003</v>
      </c>
      <c r="P16" s="97">
        <v>6325.82</v>
      </c>
      <c r="Q16" s="89">
        <v>0</v>
      </c>
      <c r="R16" s="101">
        <v>6325.82</v>
      </c>
      <c r="S16" s="91">
        <v>7752.85</v>
      </c>
      <c r="T16" s="89">
        <v>0</v>
      </c>
      <c r="U16" s="90">
        <v>7752.849999999999</v>
      </c>
      <c r="V16" s="91"/>
      <c r="W16" s="89"/>
      <c r="X16" s="90"/>
      <c r="Y16" s="97">
        <v>11837.71</v>
      </c>
      <c r="Z16" s="89">
        <v>0</v>
      </c>
      <c r="AA16" s="101">
        <v>11837.71</v>
      </c>
      <c r="AB16" s="91">
        <v>19229.5</v>
      </c>
      <c r="AC16" s="89">
        <v>0</v>
      </c>
      <c r="AD16" s="90">
        <v>19229.5</v>
      </c>
      <c r="AE16" s="97">
        <v>78671.87999999999</v>
      </c>
      <c r="AF16" s="89">
        <v>0</v>
      </c>
      <c r="AG16" s="101">
        <v>78671.87999999999</v>
      </c>
      <c r="AH16" s="97"/>
      <c r="AI16" s="89"/>
      <c r="AJ16" s="101"/>
      <c r="AK16" s="97">
        <v>2688.73</v>
      </c>
      <c r="AL16" s="89">
        <v>0</v>
      </c>
      <c r="AM16" s="101">
        <v>2688.73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163651</v>
      </c>
      <c r="BW16" s="77">
        <f t="shared" si="1"/>
        <v>0</v>
      </c>
      <c r="BX16" s="79">
        <f t="shared" si="2"/>
        <v>163651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9225</v>
      </c>
      <c r="E18" s="89">
        <v>0</v>
      </c>
      <c r="F18" s="90">
        <v>7298</v>
      </c>
      <c r="G18" s="88"/>
      <c r="H18" s="89"/>
      <c r="I18" s="90"/>
      <c r="J18" s="97">
        <v>0</v>
      </c>
      <c r="K18" s="89">
        <v>0</v>
      </c>
      <c r="L18" s="101">
        <v>0</v>
      </c>
      <c r="M18" s="97">
        <v>341</v>
      </c>
      <c r="N18" s="89">
        <v>0</v>
      </c>
      <c r="O18" s="101">
        <v>336</v>
      </c>
      <c r="P18" s="97"/>
      <c r="Q18" s="89"/>
      <c r="R18" s="101"/>
      <c r="S18" s="97"/>
      <c r="T18" s="89"/>
      <c r="U18" s="101"/>
      <c r="V18" s="97"/>
      <c r="W18" s="89"/>
      <c r="X18" s="101"/>
      <c r="Y18" s="97">
        <v>4082.47</v>
      </c>
      <c r="Z18" s="89">
        <v>0</v>
      </c>
      <c r="AA18" s="101">
        <v>4082.47</v>
      </c>
      <c r="AB18" s="97">
        <v>950</v>
      </c>
      <c r="AC18" s="89">
        <v>0</v>
      </c>
      <c r="AD18" s="101">
        <v>806</v>
      </c>
      <c r="AE18" s="97"/>
      <c r="AF18" s="89"/>
      <c r="AG18" s="101"/>
      <c r="AH18" s="97"/>
      <c r="AI18" s="89"/>
      <c r="AJ18" s="101"/>
      <c r="AK18" s="97">
        <v>600</v>
      </c>
      <c r="AL18" s="89">
        <v>0</v>
      </c>
      <c r="AM18" s="101">
        <v>283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15198.47</v>
      </c>
      <c r="BW18" s="77">
        <f t="shared" si="1"/>
        <v>0</v>
      </c>
      <c r="BX18" s="79">
        <f t="shared" si="2"/>
        <v>12805.47</v>
      </c>
    </row>
    <row r="19" spans="2:76" ht="15">
      <c r="B19" s="13">
        <v>110</v>
      </c>
      <c r="C19" s="25" t="s">
        <v>98</v>
      </c>
      <c r="D19" s="88">
        <v>51606.479999999996</v>
      </c>
      <c r="E19" s="89">
        <v>0</v>
      </c>
      <c r="F19" s="90">
        <v>52970.119999999995</v>
      </c>
      <c r="G19" s="88"/>
      <c r="H19" s="89"/>
      <c r="I19" s="90"/>
      <c r="J19" s="97">
        <v>894</v>
      </c>
      <c r="K19" s="89">
        <v>0</v>
      </c>
      <c r="L19" s="101">
        <v>894</v>
      </c>
      <c r="M19" s="97">
        <v>3773</v>
      </c>
      <c r="N19" s="89">
        <v>0</v>
      </c>
      <c r="O19" s="101">
        <v>3773</v>
      </c>
      <c r="P19" s="97">
        <v>600</v>
      </c>
      <c r="Q19" s="89">
        <v>0</v>
      </c>
      <c r="R19" s="101">
        <v>600</v>
      </c>
      <c r="S19" s="97">
        <v>0</v>
      </c>
      <c r="T19" s="89">
        <v>0</v>
      </c>
      <c r="U19" s="101">
        <v>0</v>
      </c>
      <c r="V19" s="97"/>
      <c r="W19" s="89"/>
      <c r="X19" s="101"/>
      <c r="Y19" s="97">
        <v>0</v>
      </c>
      <c r="Z19" s="89">
        <v>0</v>
      </c>
      <c r="AA19" s="101">
        <v>0</v>
      </c>
      <c r="AB19" s="97">
        <v>304</v>
      </c>
      <c r="AC19" s="89">
        <v>0</v>
      </c>
      <c r="AD19" s="101">
        <v>304</v>
      </c>
      <c r="AE19" s="97">
        <v>1392.49</v>
      </c>
      <c r="AF19" s="89">
        <v>0</v>
      </c>
      <c r="AG19" s="101">
        <v>1392.49</v>
      </c>
      <c r="AH19" s="97">
        <v>5302.43</v>
      </c>
      <c r="AI19" s="89">
        <v>0</v>
      </c>
      <c r="AJ19" s="101">
        <v>5409.43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63872.399999999994</v>
      </c>
      <c r="BW19" s="77">
        <f t="shared" si="1"/>
        <v>0</v>
      </c>
      <c r="BX19" s="79">
        <f t="shared" si="2"/>
        <v>65343.03999999999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966278.67</v>
      </c>
      <c r="E20" s="78">
        <f t="shared" si="3"/>
        <v>57143.54</v>
      </c>
      <c r="F20" s="79">
        <f t="shared" si="3"/>
        <v>920578.3000000002</v>
      </c>
      <c r="G20" s="85">
        <f t="shared" si="3"/>
        <v>0</v>
      </c>
      <c r="H20" s="78">
        <f t="shared" si="3"/>
        <v>0</v>
      </c>
      <c r="I20" s="79">
        <f t="shared" si="3"/>
        <v>3600</v>
      </c>
      <c r="J20" s="98">
        <f t="shared" si="3"/>
        <v>242488.9</v>
      </c>
      <c r="K20" s="78">
        <f t="shared" si="3"/>
        <v>9225</v>
      </c>
      <c r="L20" s="77">
        <f t="shared" si="3"/>
        <v>231704.27000000002</v>
      </c>
      <c r="M20" s="98">
        <f t="shared" si="3"/>
        <v>527701.8300000001</v>
      </c>
      <c r="N20" s="78">
        <f t="shared" si="3"/>
        <v>0</v>
      </c>
      <c r="O20" s="77">
        <f t="shared" si="3"/>
        <v>502464.16000000003</v>
      </c>
      <c r="P20" s="98">
        <f t="shared" si="3"/>
        <v>32887.78</v>
      </c>
      <c r="Q20" s="78">
        <f t="shared" si="3"/>
        <v>0</v>
      </c>
      <c r="R20" s="77">
        <f t="shared" si="3"/>
        <v>34331.100000000006</v>
      </c>
      <c r="S20" s="98">
        <f t="shared" si="3"/>
        <v>103741.84</v>
      </c>
      <c r="T20" s="78">
        <f t="shared" si="3"/>
        <v>0</v>
      </c>
      <c r="U20" s="77">
        <f t="shared" si="3"/>
        <v>74783.95000000001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78104.18</v>
      </c>
      <c r="Z20" s="78">
        <f t="shared" si="3"/>
        <v>1653.75</v>
      </c>
      <c r="AA20" s="77">
        <f t="shared" si="3"/>
        <v>79593.37</v>
      </c>
      <c r="AB20" s="98">
        <f t="shared" si="3"/>
        <v>789329.28</v>
      </c>
      <c r="AC20" s="78">
        <f t="shared" si="3"/>
        <v>0</v>
      </c>
      <c r="AD20" s="77">
        <f t="shared" si="3"/>
        <v>820039.2400000001</v>
      </c>
      <c r="AE20" s="98">
        <f t="shared" si="3"/>
        <v>382396.27999999997</v>
      </c>
      <c r="AF20" s="78">
        <f t="shared" si="3"/>
        <v>0</v>
      </c>
      <c r="AG20" s="77">
        <f t="shared" si="3"/>
        <v>363631.52</v>
      </c>
      <c r="AH20" s="98">
        <f t="shared" si="3"/>
        <v>5302.43</v>
      </c>
      <c r="AI20" s="78">
        <f t="shared" si="3"/>
        <v>0</v>
      </c>
      <c r="AJ20" s="77">
        <f t="shared" si="3"/>
        <v>5409.43</v>
      </c>
      <c r="AK20" s="98">
        <f t="shared" si="3"/>
        <v>522779.48999999993</v>
      </c>
      <c r="AL20" s="78">
        <f t="shared" si="3"/>
        <v>0</v>
      </c>
      <c r="AM20" s="77">
        <f t="shared" si="3"/>
        <v>467211.36000000004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344.04</v>
      </c>
      <c r="AR20" s="78">
        <f t="shared" si="3"/>
        <v>0</v>
      </c>
      <c r="AS20" s="77">
        <f t="shared" si="3"/>
        <v>461.75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3651354.72</v>
      </c>
      <c r="BW20" s="77">
        <f>BW10+BW11+BW12+BW13+BW14+BW15+BW16+BW17+BW18+BW19</f>
        <v>68022.29</v>
      </c>
      <c r="BX20" s="95">
        <f>BX10+BX11+BX12+BX13+BX14+BX15+BX16+BX17+BX18+BX19</f>
        <v>3503808.4500000007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77693.67</v>
      </c>
      <c r="E24" s="89">
        <v>11223.199999999999</v>
      </c>
      <c r="F24" s="90">
        <v>59870.600000000006</v>
      </c>
      <c r="G24" s="88"/>
      <c r="H24" s="89"/>
      <c r="I24" s="90"/>
      <c r="J24" s="97">
        <v>20800</v>
      </c>
      <c r="K24" s="89">
        <v>46500</v>
      </c>
      <c r="L24" s="101">
        <v>20800</v>
      </c>
      <c r="M24" s="97">
        <v>54479.34</v>
      </c>
      <c r="N24" s="89">
        <v>9995.6</v>
      </c>
      <c r="O24" s="101">
        <v>93225.63</v>
      </c>
      <c r="P24" s="97">
        <v>25132.6</v>
      </c>
      <c r="Q24" s="89">
        <v>0</v>
      </c>
      <c r="R24" s="101">
        <v>44644.35</v>
      </c>
      <c r="S24" s="97">
        <v>11945.02</v>
      </c>
      <c r="T24" s="89">
        <v>0</v>
      </c>
      <c r="U24" s="101">
        <v>9955.54</v>
      </c>
      <c r="V24" s="97"/>
      <c r="W24" s="89"/>
      <c r="X24" s="101"/>
      <c r="Y24" s="97">
        <v>12434.24</v>
      </c>
      <c r="Z24" s="89">
        <v>0</v>
      </c>
      <c r="AA24" s="101">
        <v>11736.4</v>
      </c>
      <c r="AB24" s="97">
        <v>29158</v>
      </c>
      <c r="AC24" s="89">
        <v>0</v>
      </c>
      <c r="AD24" s="101">
        <v>34348.92</v>
      </c>
      <c r="AE24" s="97">
        <v>208285.45</v>
      </c>
      <c r="AF24" s="89">
        <v>116761.52</v>
      </c>
      <c r="AG24" s="101">
        <v>168847.58</v>
      </c>
      <c r="AH24" s="97"/>
      <c r="AI24" s="89"/>
      <c r="AJ24" s="101"/>
      <c r="AK24" s="97">
        <v>62839.67000000001</v>
      </c>
      <c r="AL24" s="89">
        <v>26936.87</v>
      </c>
      <c r="AM24" s="101">
        <v>51326.939999999995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502767.99</v>
      </c>
      <c r="BW24" s="77">
        <f t="shared" si="4"/>
        <v>211417.19</v>
      </c>
      <c r="BX24" s="79">
        <f t="shared" si="4"/>
        <v>494755.96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77693.67</v>
      </c>
      <c r="E28" s="78">
        <f t="shared" si="5"/>
        <v>11223.199999999999</v>
      </c>
      <c r="F28" s="79">
        <f t="shared" si="5"/>
        <v>59870.600000000006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20800</v>
      </c>
      <c r="K28" s="78">
        <f t="shared" si="5"/>
        <v>46500</v>
      </c>
      <c r="L28" s="77">
        <f t="shared" si="5"/>
        <v>20800</v>
      </c>
      <c r="M28" s="98">
        <f t="shared" si="5"/>
        <v>54479.34</v>
      </c>
      <c r="N28" s="78">
        <f t="shared" si="5"/>
        <v>9995.6</v>
      </c>
      <c r="O28" s="77">
        <f t="shared" si="5"/>
        <v>93225.63</v>
      </c>
      <c r="P28" s="98">
        <f t="shared" si="5"/>
        <v>25132.6</v>
      </c>
      <c r="Q28" s="78">
        <f t="shared" si="5"/>
        <v>0</v>
      </c>
      <c r="R28" s="77">
        <f t="shared" si="5"/>
        <v>44644.35</v>
      </c>
      <c r="S28" s="98">
        <f t="shared" si="5"/>
        <v>11945.02</v>
      </c>
      <c r="T28" s="78">
        <f t="shared" si="5"/>
        <v>0</v>
      </c>
      <c r="U28" s="77">
        <f t="shared" si="5"/>
        <v>9955.54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12434.24</v>
      </c>
      <c r="Z28" s="78">
        <f t="shared" si="5"/>
        <v>0</v>
      </c>
      <c r="AA28" s="77">
        <f t="shared" si="5"/>
        <v>11736.4</v>
      </c>
      <c r="AB28" s="98">
        <f t="shared" si="5"/>
        <v>29158</v>
      </c>
      <c r="AC28" s="78">
        <f t="shared" si="5"/>
        <v>0</v>
      </c>
      <c r="AD28" s="77">
        <f t="shared" si="5"/>
        <v>34348.92</v>
      </c>
      <c r="AE28" s="98">
        <f t="shared" si="5"/>
        <v>208285.45</v>
      </c>
      <c r="AF28" s="78">
        <f t="shared" si="5"/>
        <v>116761.52</v>
      </c>
      <c r="AG28" s="77">
        <f t="shared" si="5"/>
        <v>168847.58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62839.67000000001</v>
      </c>
      <c r="AL28" s="78">
        <f t="shared" si="6"/>
        <v>26936.87</v>
      </c>
      <c r="AM28" s="77">
        <f t="shared" si="6"/>
        <v>51326.939999999995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502767.99</v>
      </c>
      <c r="BW28" s="77">
        <f>BW23+BW24+BW25+BW26+BW27</f>
        <v>211417.19</v>
      </c>
      <c r="BX28" s="95">
        <f>BX23+BX24+BX25+BX26+BX27</f>
        <v>494755.96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>
        <v>0</v>
      </c>
      <c r="AR31" s="89">
        <v>0</v>
      </c>
      <c r="AS31" s="101">
        <v>0</v>
      </c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119201.01999999999</v>
      </c>
      <c r="BM40" s="89">
        <v>0</v>
      </c>
      <c r="BN40" s="101">
        <v>119201.01999999999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119201.01999999999</v>
      </c>
      <c r="BW40" s="77">
        <f t="shared" si="10"/>
        <v>0</v>
      </c>
      <c r="BX40" s="79">
        <f t="shared" si="10"/>
        <v>119201.01999999999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119201.01999999999</v>
      </c>
      <c r="BM42" s="78">
        <f t="shared" si="12"/>
        <v>0</v>
      </c>
      <c r="BN42" s="77">
        <f t="shared" si="12"/>
        <v>119201.01999999999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119201.01999999999</v>
      </c>
      <c r="BW42" s="77">
        <f>BW38+BW39+BW40+BW41</f>
        <v>0</v>
      </c>
      <c r="BX42" s="95">
        <f>BX38+BX39+BX40+BX41</f>
        <v>119201.01999999999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518325.56999999995</v>
      </c>
      <c r="BS49" s="89">
        <v>0</v>
      </c>
      <c r="BT49" s="101">
        <v>515516.60000000003</v>
      </c>
      <c r="BU49" s="76"/>
      <c r="BV49" s="85">
        <f aca="true" t="shared" si="15" ref="BV49:BX50">D49+G49+J49+M49+P49+S49+V49+Y49+AB49+AE49+AH49+AK49+AN49+AQ49+AT49+AW49+AZ49+BC49+BF49+BI49+BL49+BO49+BR49</f>
        <v>518325.56999999995</v>
      </c>
      <c r="BW49" s="77">
        <f t="shared" si="15"/>
        <v>0</v>
      </c>
      <c r="BX49" s="79">
        <f t="shared" si="15"/>
        <v>515516.60000000003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38275.15</v>
      </c>
      <c r="BS50" s="89">
        <v>0</v>
      </c>
      <c r="BT50" s="101">
        <v>50490.79</v>
      </c>
      <c r="BU50" s="76"/>
      <c r="BV50" s="85">
        <f t="shared" si="15"/>
        <v>38275.15</v>
      </c>
      <c r="BW50" s="77">
        <f t="shared" si="15"/>
        <v>0</v>
      </c>
      <c r="BX50" s="79">
        <f t="shared" si="15"/>
        <v>50490.79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556600.72</v>
      </c>
      <c r="BS51" s="78">
        <f>BS49+BS50</f>
        <v>0</v>
      </c>
      <c r="BT51" s="77">
        <f>BT49+BT50</f>
        <v>566007.39</v>
      </c>
      <c r="BU51" s="85"/>
      <c r="BV51" s="85">
        <f>BV49+BV50</f>
        <v>556600.72</v>
      </c>
      <c r="BW51" s="77">
        <f>BW49+BW50</f>
        <v>0</v>
      </c>
      <c r="BX51" s="95">
        <f>BX49+BX50</f>
        <v>566007.39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1043972.3400000001</v>
      </c>
      <c r="E53" s="86">
        <f t="shared" si="18"/>
        <v>68366.74</v>
      </c>
      <c r="F53" s="86">
        <f t="shared" si="18"/>
        <v>980448.9000000001</v>
      </c>
      <c r="G53" s="86">
        <f t="shared" si="18"/>
        <v>0</v>
      </c>
      <c r="H53" s="86">
        <f t="shared" si="18"/>
        <v>0</v>
      </c>
      <c r="I53" s="86">
        <f t="shared" si="18"/>
        <v>3600</v>
      </c>
      <c r="J53" s="86">
        <f t="shared" si="18"/>
        <v>263288.9</v>
      </c>
      <c r="K53" s="86">
        <f t="shared" si="18"/>
        <v>55725</v>
      </c>
      <c r="L53" s="86">
        <f t="shared" si="18"/>
        <v>252504.27000000002</v>
      </c>
      <c r="M53" s="86">
        <f t="shared" si="18"/>
        <v>582181.17</v>
      </c>
      <c r="N53" s="86">
        <f t="shared" si="18"/>
        <v>9995.6</v>
      </c>
      <c r="O53" s="86">
        <f t="shared" si="18"/>
        <v>595689.79</v>
      </c>
      <c r="P53" s="86">
        <f t="shared" si="18"/>
        <v>58020.38</v>
      </c>
      <c r="Q53" s="86">
        <f t="shared" si="18"/>
        <v>0</v>
      </c>
      <c r="R53" s="86">
        <f t="shared" si="18"/>
        <v>78975.45000000001</v>
      </c>
      <c r="S53" s="86">
        <f t="shared" si="18"/>
        <v>115686.86</v>
      </c>
      <c r="T53" s="86">
        <f t="shared" si="18"/>
        <v>0</v>
      </c>
      <c r="U53" s="86">
        <f t="shared" si="18"/>
        <v>84739.49000000002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90538.42</v>
      </c>
      <c r="Z53" s="86">
        <f t="shared" si="18"/>
        <v>1653.75</v>
      </c>
      <c r="AA53" s="86">
        <f t="shared" si="18"/>
        <v>91329.76999999999</v>
      </c>
      <c r="AB53" s="86">
        <f t="shared" si="18"/>
        <v>818487.28</v>
      </c>
      <c r="AC53" s="86">
        <f t="shared" si="18"/>
        <v>0</v>
      </c>
      <c r="AD53" s="86">
        <f t="shared" si="18"/>
        <v>854388.1600000001</v>
      </c>
      <c r="AE53" s="86">
        <f t="shared" si="18"/>
        <v>590681.73</v>
      </c>
      <c r="AF53" s="86">
        <f t="shared" si="18"/>
        <v>116761.52</v>
      </c>
      <c r="AG53" s="86">
        <f t="shared" si="18"/>
        <v>532479.1</v>
      </c>
      <c r="AH53" s="86">
        <f t="shared" si="18"/>
        <v>5302.43</v>
      </c>
      <c r="AI53" s="86">
        <f t="shared" si="18"/>
        <v>0</v>
      </c>
      <c r="AJ53" s="86">
        <f aca="true" t="shared" si="19" ref="AJ53:BT53">AJ20+AJ28+AJ35+AJ42+AJ46+AJ51</f>
        <v>5409.43</v>
      </c>
      <c r="AK53" s="86">
        <f t="shared" si="19"/>
        <v>585619.1599999999</v>
      </c>
      <c r="AL53" s="86">
        <f t="shared" si="19"/>
        <v>26936.87</v>
      </c>
      <c r="AM53" s="86">
        <f t="shared" si="19"/>
        <v>518538.30000000005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344.04</v>
      </c>
      <c r="AR53" s="86">
        <f t="shared" si="19"/>
        <v>0</v>
      </c>
      <c r="AS53" s="86">
        <f t="shared" si="19"/>
        <v>461.75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119201.01999999999</v>
      </c>
      <c r="BM53" s="86">
        <f t="shared" si="19"/>
        <v>0</v>
      </c>
      <c r="BN53" s="86">
        <f t="shared" si="19"/>
        <v>119201.01999999999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556600.72</v>
      </c>
      <c r="BS53" s="86">
        <f t="shared" si="19"/>
        <v>0</v>
      </c>
      <c r="BT53" s="86">
        <f t="shared" si="19"/>
        <v>566007.39</v>
      </c>
      <c r="BU53" s="86">
        <f>BU8</f>
        <v>0</v>
      </c>
      <c r="BV53" s="102">
        <f>BV8+BV20+BV28+BV35+BV42+BV46+BV51</f>
        <v>4829924.449999999</v>
      </c>
      <c r="BW53" s="87">
        <f>BW20+BW28+BW35+BW42+BW46+BW51</f>
        <v>279439.48</v>
      </c>
      <c r="BX53" s="87">
        <f>BX20+BX28+BX35+BX42+BX46+BX51</f>
        <v>4683772.82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529232.7400000007</v>
      </c>
      <c r="BW54" s="93"/>
      <c r="BX54" s="94">
        <f>IF((Spese_Rendiconto_2019!BX53-Entrate_Rendiconto_2019!E58)&lt;0,Entrate_Rendiconto_2019!E58-Spese_Rendiconto_2019!BX53,0)</f>
        <v>1305569.08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2020-05-29T13:41:53Z</dcterms:modified>
  <cp:category/>
  <cp:version/>
  <cp:contentType/>
  <cp:contentStatus/>
</cp:coreProperties>
</file>