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<sst xmlns="http://schemas.openxmlformats.org/spreadsheetml/2006/main" count="870" uniqueCount="152">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</sst>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68755.77</v>
      </c>
      <c r="E5" s="38"/>
    </row>
    <row r="6" spans="2:5" ht="15">
      <c r="B6" s="8"/>
      <c r="C6" s="5" t="s">
        <v>5</v>
      </c>
      <c r="D6" s="39">
        <v>2024944.58</v>
      </c>
      <c r="E6" s="40"/>
    </row>
    <row r="7" spans="2:5" ht="15">
      <c r="B7" s="8"/>
      <c r="C7" s="5" t="s">
        <v>6</v>
      </c>
      <c r="D7" s="39">
        <v>21830.930000000168</v>
      </c>
      <c r="E7" s="40"/>
    </row>
    <row r="8" spans="2:5" ht="15.75" thickBot="1">
      <c r="B8" s="9"/>
      <c r="C8" s="6" t="s">
        <v>7</v>
      </c>
      <c r="D8" s="41"/>
      <c r="E8" s="42">
        <v>5164542.31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333200</v>
      </c>
      <c r="E10" s="45">
        <v>714469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190485.64</v>
      </c>
      <c r="E14" s="45">
        <v>190485.64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523685.64</v>
      </c>
      <c r="E16" s="51">
        <f>E10+E11+E12+E13+E14+E15</f>
        <v>904954.64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1631160.93</v>
      </c>
      <c r="E18" s="45">
        <v>1712557.73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1631160.93</v>
      </c>
      <c r="E23" s="51">
        <f>E18+E19+E20+E21+E22</f>
        <v>1712557.73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75143.10999999999</v>
      </c>
      <c r="E25" s="45">
        <v>93579.66999999998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>
        <v>2371.27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176855.99</v>
      </c>
      <c r="E29" s="50">
        <v>183611.44</v>
      </c>
    </row>
    <row r="30" spans="2:5" ht="15.75" thickBot="1">
      <c r="B30" s="16">
        <v>30000</v>
      </c>
      <c r="C30" s="15" t="s">
        <v>32</v>
      </c>
      <c r="D30" s="48">
        <f>D25+D26+D27+D28+D29</f>
        <v>254370.37</v>
      </c>
      <c r="E30" s="51">
        <f>E25+E26+E27+E28+E29</f>
        <v>279562.38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35477.41</v>
      </c>
      <c r="E33" s="59">
        <v>35477.41</v>
      </c>
    </row>
    <row r="34" spans="2:5" ht="15">
      <c r="B34" s="13">
        <v>40300</v>
      </c>
      <c r="C34" s="54" t="s">
        <v>37</v>
      </c>
      <c r="D34" s="61">
        <v>1592855.6899999997</v>
      </c>
      <c r="E34" s="45">
        <v>1827648.9599999997</v>
      </c>
    </row>
    <row r="35" spans="2:5" ht="15">
      <c r="B35" s="13">
        <v>40400</v>
      </c>
      <c r="C35" s="54" t="s">
        <v>38</v>
      </c>
      <c r="D35" s="39">
        <v>48640</v>
      </c>
      <c r="E35" s="45">
        <v>51853</v>
      </c>
    </row>
    <row r="36" spans="2:5" ht="15">
      <c r="B36" s="13">
        <v>40500</v>
      </c>
      <c r="C36" s="54" t="s">
        <v>39</v>
      </c>
      <c r="D36" s="49">
        <v>20000</v>
      </c>
      <c r="E36" s="50">
        <v>20000</v>
      </c>
    </row>
    <row r="37" spans="2:5" ht="15.75" thickBot="1">
      <c r="B37" s="16">
        <v>40000</v>
      </c>
      <c r="C37" s="15" t="s">
        <v>40</v>
      </c>
      <c r="D37" s="48">
        <f>D32+D33+D34+D35+D36</f>
        <v>1696973.0999999996</v>
      </c>
      <c r="E37" s="51">
        <f>E32+E33+E34+E35+E36</f>
        <v>1934979.3699999996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328308.58999999997</v>
      </c>
      <c r="E54" s="45">
        <v>328643.13</v>
      </c>
    </row>
    <row r="55" spans="2:5" ht="15">
      <c r="B55" s="13">
        <v>90200</v>
      </c>
      <c r="C55" s="54" t="s">
        <v>62</v>
      </c>
      <c r="D55" s="61">
        <v>52481.12</v>
      </c>
      <c r="E55" s="62">
        <v>53648.12</v>
      </c>
    </row>
    <row r="56" spans="2:5" ht="15.75" thickBot="1">
      <c r="B56" s="16">
        <v>90000</v>
      </c>
      <c r="C56" s="15" t="s">
        <v>63</v>
      </c>
      <c r="D56" s="48">
        <f>D54+D55</f>
        <v>380789.70999999996</v>
      </c>
      <c r="E56" s="51">
        <f>E54+E55</f>
        <v>382291.25</v>
      </c>
    </row>
    <row r="57" spans="2:5" ht="16.5" thickBot="1" thickTop="1">
      <c r="B57" s="109" t="s">
        <v>64</v>
      </c>
      <c r="C57" s="110"/>
      <c r="D57" s="52">
        <f>D16+D23+D30+D37+D43+D49+D52+D56</f>
        <v>4486979.75</v>
      </c>
      <c r="E57" s="55">
        <f>E16+E23+E30+E37+E43+E49+E52+E56</f>
        <v>5214345.369999999</v>
      </c>
    </row>
    <row r="58" spans="2:5" ht="16.5" thickBot="1" thickTop="1">
      <c r="B58" s="109" t="s">
        <v>65</v>
      </c>
      <c r="C58" s="110"/>
      <c r="D58" s="52">
        <f>D57+D5+D6+D7+D8</f>
        <v>6602511.029999999</v>
      </c>
      <c r="E58" s="55">
        <f>E57+E5+E6+E7+E8</f>
        <v>10378887.68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190485.64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523685.64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1298810.74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1298810.74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75143.10999999999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133380.37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984411.01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1019411.01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328308.58999999997</v>
      </c>
      <c r="E54" s="45"/>
    </row>
    <row r="55" spans="2:5" ht="15">
      <c r="B55" s="13">
        <v>90200</v>
      </c>
      <c r="C55" s="54" t="s">
        <v>62</v>
      </c>
      <c r="D55" s="61">
        <v>52481.119999999995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3356077.4699999997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3356077.4699999997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333200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190485.64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523685.64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1298810.74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1298810.74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75143.10999999999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2371.27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133380.37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220502.64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255502.64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328308.58999999997</v>
      </c>
      <c r="E54" s="45"/>
    </row>
    <row r="55" spans="2:5" ht="15">
      <c r="B55" s="13">
        <v>90200</v>
      </c>
      <c r="C55" s="54" t="s">
        <v>62</v>
      </c>
      <c r="D55" s="61">
        <v>52481.119999999995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2592169.1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2592169.1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414311.23</v>
      </c>
      <c r="E10" s="89">
        <v>0</v>
      </c>
      <c r="F10" s="90">
        <v>452161.4300000001</v>
      </c>
      <c r="G10" s="88"/>
      <c r="H10" s="89"/>
      <c r="I10" s="90"/>
      <c r="J10" s="97">
        <v>32300</v>
      </c>
      <c r="K10" s="89">
        <v>0</v>
      </c>
      <c r="L10" s="101">
        <v>32923.7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39800</v>
      </c>
      <c r="AL10" s="89">
        <v>0</v>
      </c>
      <c r="AM10" s="90">
        <v>39826.03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486411.23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524911.1600000001</v>
      </c>
    </row>
    <row r="11" spans="2:76" ht="15">
      <c r="B11" s="13">
        <v>102</v>
      </c>
      <c r="C11" s="25" t="s">
        <v>92</v>
      </c>
      <c r="D11" s="88">
        <v>34610</v>
      </c>
      <c r="E11" s="89">
        <v>0</v>
      </c>
      <c r="F11" s="90">
        <v>38025.03</v>
      </c>
      <c r="G11" s="88"/>
      <c r="H11" s="89"/>
      <c r="I11" s="90"/>
      <c r="J11" s="97">
        <v>2200</v>
      </c>
      <c r="K11" s="89">
        <v>0</v>
      </c>
      <c r="L11" s="101">
        <v>2207.13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2650</v>
      </c>
      <c r="AL11" s="89">
        <v>0</v>
      </c>
      <c r="AM11" s="90">
        <v>2652.83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39460</v>
      </c>
      <c r="BW11" s="77">
        <f t="shared" si="1"/>
        <v>0</v>
      </c>
      <c r="BX11" s="79">
        <f t="shared" si="2"/>
        <v>42884.99</v>
      </c>
    </row>
    <row r="12" spans="2:76" ht="15">
      <c r="B12" s="13">
        <v>103</v>
      </c>
      <c r="C12" s="25" t="s">
        <v>93</v>
      </c>
      <c r="D12" s="88">
        <v>388943</v>
      </c>
      <c r="E12" s="89">
        <v>0</v>
      </c>
      <c r="F12" s="90">
        <v>432207.92</v>
      </c>
      <c r="G12" s="88"/>
      <c r="H12" s="89"/>
      <c r="I12" s="90"/>
      <c r="J12" s="97">
        <v>1750</v>
      </c>
      <c r="K12" s="89">
        <v>0</v>
      </c>
      <c r="L12" s="101">
        <v>1750</v>
      </c>
      <c r="M12" s="91">
        <v>317380</v>
      </c>
      <c r="N12" s="89">
        <v>0</v>
      </c>
      <c r="O12" s="90">
        <v>465462.57</v>
      </c>
      <c r="P12" s="91">
        <v>37992.21</v>
      </c>
      <c r="Q12" s="89">
        <v>0</v>
      </c>
      <c r="R12" s="90">
        <v>64501.13</v>
      </c>
      <c r="S12" s="91">
        <v>17653.27</v>
      </c>
      <c r="T12" s="89">
        <v>0</v>
      </c>
      <c r="U12" s="90">
        <v>18648.38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232072.94</v>
      </c>
      <c r="AC12" s="89">
        <v>0</v>
      </c>
      <c r="AD12" s="90">
        <v>549385.8500000001</v>
      </c>
      <c r="AE12" s="91">
        <v>96696.62</v>
      </c>
      <c r="AF12" s="89">
        <v>0</v>
      </c>
      <c r="AG12" s="90">
        <v>129614.71</v>
      </c>
      <c r="AH12" s="91">
        <v>10807</v>
      </c>
      <c r="AI12" s="89">
        <v>0</v>
      </c>
      <c r="AJ12" s="90">
        <v>16616.37</v>
      </c>
      <c r="AK12" s="91">
        <v>176056.67</v>
      </c>
      <c r="AL12" s="89">
        <v>0</v>
      </c>
      <c r="AM12" s="90">
        <v>286697.08999999997</v>
      </c>
      <c r="AN12" s="91"/>
      <c r="AO12" s="89"/>
      <c r="AP12" s="90"/>
      <c r="AQ12" s="91">
        <v>3758.23</v>
      </c>
      <c r="AR12" s="89">
        <v>0</v>
      </c>
      <c r="AS12" s="90">
        <v>4798.18</v>
      </c>
      <c r="AT12" s="91"/>
      <c r="AU12" s="89"/>
      <c r="AV12" s="90"/>
      <c r="AW12" s="91"/>
      <c r="AX12" s="89"/>
      <c r="AY12" s="90"/>
      <c r="AZ12" s="91">
        <v>16608.75</v>
      </c>
      <c r="BA12" s="89">
        <v>0</v>
      </c>
      <c r="BB12" s="90">
        <v>16608.75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1299718.69</v>
      </c>
      <c r="BW12" s="77">
        <f t="shared" si="1"/>
        <v>0</v>
      </c>
      <c r="BX12" s="79">
        <f t="shared" si="2"/>
        <v>1986290.95</v>
      </c>
    </row>
    <row r="13" spans="2:76" ht="15">
      <c r="B13" s="13">
        <v>104</v>
      </c>
      <c r="C13" s="25" t="s">
        <v>19</v>
      </c>
      <c r="D13" s="88">
        <v>9301.460000000001</v>
      </c>
      <c r="E13" s="89">
        <v>0</v>
      </c>
      <c r="F13" s="90">
        <v>24268.620000000003</v>
      </c>
      <c r="G13" s="88"/>
      <c r="H13" s="89"/>
      <c r="I13" s="90"/>
      <c r="J13" s="97"/>
      <c r="K13" s="89"/>
      <c r="L13" s="101"/>
      <c r="M13" s="91">
        <v>23122.27</v>
      </c>
      <c r="N13" s="89">
        <v>0</v>
      </c>
      <c r="O13" s="90">
        <v>30156.969999999998</v>
      </c>
      <c r="P13" s="91">
        <v>14398.28</v>
      </c>
      <c r="Q13" s="89">
        <v>0</v>
      </c>
      <c r="R13" s="90">
        <v>21577.6</v>
      </c>
      <c r="S13" s="91">
        <v>7000</v>
      </c>
      <c r="T13" s="89">
        <v>0</v>
      </c>
      <c r="U13" s="90">
        <v>7000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21711.76</v>
      </c>
      <c r="AE13" s="91"/>
      <c r="AF13" s="89"/>
      <c r="AG13" s="90"/>
      <c r="AH13" s="91">
        <v>3098.74</v>
      </c>
      <c r="AI13" s="89">
        <v>0</v>
      </c>
      <c r="AJ13" s="90">
        <v>6098.74</v>
      </c>
      <c r="AK13" s="91">
        <v>388286.61000000004</v>
      </c>
      <c r="AL13" s="89">
        <v>0</v>
      </c>
      <c r="AM13" s="90">
        <v>584799.9400000001</v>
      </c>
      <c r="AN13" s="91"/>
      <c r="AO13" s="89"/>
      <c r="AP13" s="90"/>
      <c r="AQ13" s="91">
        <v>41.32</v>
      </c>
      <c r="AR13" s="89">
        <v>0</v>
      </c>
      <c r="AS13" s="90">
        <v>41.32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445248.68000000005</v>
      </c>
      <c r="BW13" s="77">
        <f t="shared" si="1"/>
        <v>0</v>
      </c>
      <c r="BX13" s="79">
        <f t="shared" si="2"/>
        <v>695654.9500000001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8259.39</v>
      </c>
      <c r="BM16" s="89">
        <v>0</v>
      </c>
      <c r="BN16" s="90">
        <v>8259.39</v>
      </c>
      <c r="BO16" s="91"/>
      <c r="BP16" s="89"/>
      <c r="BQ16" s="90"/>
      <c r="BR16" s="97"/>
      <c r="BS16" s="89"/>
      <c r="BT16" s="101"/>
      <c r="BU16" s="76"/>
      <c r="BV16" s="85">
        <f t="shared" si="0"/>
        <v>8259.39</v>
      </c>
      <c r="BW16" s="77">
        <f t="shared" si="1"/>
        <v>0</v>
      </c>
      <c r="BX16" s="79">
        <f t="shared" si="2"/>
        <v>8259.39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21241.59</v>
      </c>
      <c r="E19" s="89">
        <v>0</v>
      </c>
      <c r="F19" s="90">
        <v>28581.12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48753</v>
      </c>
      <c r="Z19" s="89">
        <v>0</v>
      </c>
      <c r="AA19" s="101">
        <v>55253.4</v>
      </c>
      <c r="AB19" s="97"/>
      <c r="AC19" s="89"/>
      <c r="AD19" s="101"/>
      <c r="AE19" s="97">
        <v>0</v>
      </c>
      <c r="AF19" s="89">
        <v>0</v>
      </c>
      <c r="AG19" s="101">
        <v>4308.01</v>
      </c>
      <c r="AH19" s="97">
        <v>0</v>
      </c>
      <c r="AI19" s="89">
        <v>0</v>
      </c>
      <c r="AJ19" s="101">
        <v>0</v>
      </c>
      <c r="AK19" s="97">
        <v>15336.4</v>
      </c>
      <c r="AL19" s="89">
        <v>0</v>
      </c>
      <c r="AM19" s="101">
        <v>15336.4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79822.28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165153.27</v>
      </c>
      <c r="BW19" s="77">
        <f t="shared" si="1"/>
        <v>0</v>
      </c>
      <c r="BX19" s="79">
        <f t="shared" si="2"/>
        <v>103478.93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868407.2799999999</v>
      </c>
      <c r="E20" s="78">
        <f t="shared" si="3"/>
        <v>0</v>
      </c>
      <c r="F20" s="79">
        <f t="shared" si="3"/>
        <v>975244.1200000001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36250</v>
      </c>
      <c r="K20" s="78">
        <f t="shared" si="3"/>
        <v>0</v>
      </c>
      <c r="L20" s="77">
        <f t="shared" si="3"/>
        <v>36880.829999999994</v>
      </c>
      <c r="M20" s="98">
        <f t="shared" si="3"/>
        <v>340502.27</v>
      </c>
      <c r="N20" s="78">
        <f t="shared" si="3"/>
        <v>0</v>
      </c>
      <c r="O20" s="77">
        <f t="shared" si="3"/>
        <v>495619.54</v>
      </c>
      <c r="P20" s="98">
        <f t="shared" si="3"/>
        <v>52390.49</v>
      </c>
      <c r="Q20" s="78">
        <f t="shared" si="3"/>
        <v>0</v>
      </c>
      <c r="R20" s="77">
        <f t="shared" si="3"/>
        <v>86078.73</v>
      </c>
      <c r="S20" s="98">
        <f t="shared" si="3"/>
        <v>24653.27</v>
      </c>
      <c r="T20" s="78">
        <f t="shared" si="3"/>
        <v>0</v>
      </c>
      <c r="U20" s="77">
        <f t="shared" si="3"/>
        <v>25648.38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48753</v>
      </c>
      <c r="Z20" s="78">
        <f t="shared" si="3"/>
        <v>0</v>
      </c>
      <c r="AA20" s="77">
        <f t="shared" si="3"/>
        <v>55253.4</v>
      </c>
      <c r="AB20" s="98">
        <f t="shared" si="3"/>
        <v>232072.94</v>
      </c>
      <c r="AC20" s="78">
        <f t="shared" si="3"/>
        <v>0</v>
      </c>
      <c r="AD20" s="77">
        <f t="shared" si="3"/>
        <v>571097.6100000001</v>
      </c>
      <c r="AE20" s="98">
        <f t="shared" si="3"/>
        <v>96696.62</v>
      </c>
      <c r="AF20" s="78">
        <f t="shared" si="3"/>
        <v>0</v>
      </c>
      <c r="AG20" s="77">
        <f t="shared" si="3"/>
        <v>133922.72</v>
      </c>
      <c r="AH20" s="98">
        <f t="shared" si="3"/>
        <v>13905.74</v>
      </c>
      <c r="AI20" s="78">
        <f t="shared" si="3"/>
        <v>0</v>
      </c>
      <c r="AJ20" s="77">
        <f t="shared" si="3"/>
        <v>22715.11</v>
      </c>
      <c r="AK20" s="98">
        <f t="shared" si="3"/>
        <v>622129.68</v>
      </c>
      <c r="AL20" s="78">
        <f t="shared" si="3"/>
        <v>0</v>
      </c>
      <c r="AM20" s="77">
        <f t="shared" si="3"/>
        <v>929312.29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3799.55</v>
      </c>
      <c r="AR20" s="78">
        <f t="shared" si="3"/>
        <v>0</v>
      </c>
      <c r="AS20" s="77">
        <f t="shared" si="3"/>
        <v>4839.5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16608.75</v>
      </c>
      <c r="BA20" s="78">
        <f t="shared" si="3"/>
        <v>0</v>
      </c>
      <c r="BB20" s="77">
        <f t="shared" si="3"/>
        <v>16608.75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79822.28</v>
      </c>
      <c r="BJ20" s="78">
        <f t="shared" si="3"/>
        <v>0</v>
      </c>
      <c r="BK20" s="77">
        <f t="shared" si="3"/>
        <v>0</v>
      </c>
      <c r="BL20" s="98">
        <f t="shared" si="3"/>
        <v>8259.39</v>
      </c>
      <c r="BM20" s="78">
        <f t="shared" si="3"/>
        <v>0</v>
      </c>
      <c r="BN20" s="77">
        <f t="shared" si="3"/>
        <v>8259.39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2444251.2600000002</v>
      </c>
      <c r="BW20" s="77">
        <f>BW10+BW11+BW12+BW13+BW14+BW15+BW16+BW17+BW18+BW19</f>
        <v>0</v>
      </c>
      <c r="BX20" s="95">
        <f>BX10+BX11+BX12+BX13+BX14+BX15+BX16+BX17+BX18+BX19</f>
        <v>3361480.3700000006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285637.7</v>
      </c>
      <c r="E24" s="89">
        <v>0</v>
      </c>
      <c r="F24" s="90">
        <v>287772.72</v>
      </c>
      <c r="G24" s="88"/>
      <c r="H24" s="89"/>
      <c r="I24" s="90"/>
      <c r="J24" s="97"/>
      <c r="K24" s="89"/>
      <c r="L24" s="101"/>
      <c r="M24" s="97">
        <v>1151138.16</v>
      </c>
      <c r="N24" s="89">
        <v>0</v>
      </c>
      <c r="O24" s="101">
        <v>1157181.3099999998</v>
      </c>
      <c r="P24" s="97">
        <v>214234.22</v>
      </c>
      <c r="Q24" s="89">
        <v>0</v>
      </c>
      <c r="R24" s="101">
        <v>214235.04</v>
      </c>
      <c r="S24" s="97">
        <v>14573.77</v>
      </c>
      <c r="T24" s="89">
        <v>0</v>
      </c>
      <c r="U24" s="101">
        <v>14643.41</v>
      </c>
      <c r="V24" s="97">
        <v>0</v>
      </c>
      <c r="W24" s="89">
        <v>0</v>
      </c>
      <c r="X24" s="101">
        <v>180.37</v>
      </c>
      <c r="Y24" s="97">
        <v>171779.96</v>
      </c>
      <c r="Z24" s="89">
        <v>0</v>
      </c>
      <c r="AA24" s="101">
        <v>172036.8</v>
      </c>
      <c r="AB24" s="97">
        <v>524248.27</v>
      </c>
      <c r="AC24" s="89">
        <v>0</v>
      </c>
      <c r="AD24" s="101">
        <v>653415.44</v>
      </c>
      <c r="AE24" s="97">
        <v>640500</v>
      </c>
      <c r="AF24" s="89">
        <v>0</v>
      </c>
      <c r="AG24" s="101">
        <v>644064.8400000001</v>
      </c>
      <c r="AH24" s="97">
        <v>376418.61</v>
      </c>
      <c r="AI24" s="89">
        <v>0</v>
      </c>
      <c r="AJ24" s="101">
        <v>389697.57</v>
      </c>
      <c r="AK24" s="97">
        <v>125000</v>
      </c>
      <c r="AL24" s="89">
        <v>0</v>
      </c>
      <c r="AM24" s="101">
        <v>126100</v>
      </c>
      <c r="AN24" s="97"/>
      <c r="AO24" s="89"/>
      <c r="AP24" s="101"/>
      <c r="AQ24" s="97">
        <v>33640</v>
      </c>
      <c r="AR24" s="89">
        <v>0</v>
      </c>
      <c r="AS24" s="101">
        <v>33640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3537170.69</v>
      </c>
      <c r="BW24" s="77">
        <f t="shared" si="4"/>
        <v>0</v>
      </c>
      <c r="BX24" s="79">
        <f t="shared" si="4"/>
        <v>3692967.4999999995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23371.78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5700.9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29072.68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285.48</v>
      </c>
      <c r="G27" s="88"/>
      <c r="H27" s="89"/>
      <c r="I27" s="90"/>
      <c r="J27" s="97">
        <v>934.85</v>
      </c>
      <c r="K27" s="89">
        <v>0</v>
      </c>
      <c r="L27" s="101">
        <v>934.85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170483.3</v>
      </c>
      <c r="Z27" s="89">
        <v>0</v>
      </c>
      <c r="AA27" s="101">
        <v>170483.3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14657.13</v>
      </c>
      <c r="AL27" s="89">
        <v>0</v>
      </c>
      <c r="AM27" s="101">
        <v>14657.13</v>
      </c>
      <c r="AN27" s="97"/>
      <c r="AO27" s="89"/>
      <c r="AP27" s="101"/>
      <c r="AQ27" s="97">
        <v>20502.64</v>
      </c>
      <c r="AR27" s="89">
        <v>0</v>
      </c>
      <c r="AS27" s="101">
        <v>20502.64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206577.91999999998</v>
      </c>
      <c r="BW27" s="77">
        <f t="shared" si="4"/>
        <v>0</v>
      </c>
      <c r="BX27" s="79">
        <f t="shared" si="4"/>
        <v>206863.39999999997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285637.7</v>
      </c>
      <c r="E28" s="78">
        <f t="shared" si="5"/>
        <v>0</v>
      </c>
      <c r="F28" s="79">
        <f t="shared" si="5"/>
        <v>288058.19999999995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934.85</v>
      </c>
      <c r="K28" s="78">
        <f t="shared" si="5"/>
        <v>0</v>
      </c>
      <c r="L28" s="77">
        <f t="shared" si="5"/>
        <v>934.85</v>
      </c>
      <c r="M28" s="98">
        <f t="shared" si="5"/>
        <v>1151138.16</v>
      </c>
      <c r="N28" s="78">
        <f t="shared" si="5"/>
        <v>0</v>
      </c>
      <c r="O28" s="77">
        <f t="shared" si="5"/>
        <v>1157181.3099999998</v>
      </c>
      <c r="P28" s="98">
        <f t="shared" si="5"/>
        <v>214234.22</v>
      </c>
      <c r="Q28" s="78">
        <f t="shared" si="5"/>
        <v>0</v>
      </c>
      <c r="R28" s="77">
        <f t="shared" si="5"/>
        <v>214235.04</v>
      </c>
      <c r="S28" s="98">
        <f t="shared" si="5"/>
        <v>14573.77</v>
      </c>
      <c r="T28" s="78">
        <f t="shared" si="5"/>
        <v>0</v>
      </c>
      <c r="U28" s="77">
        <f t="shared" si="5"/>
        <v>14643.41</v>
      </c>
      <c r="V28" s="98">
        <f t="shared" si="5"/>
        <v>0</v>
      </c>
      <c r="W28" s="78">
        <f t="shared" si="5"/>
        <v>0</v>
      </c>
      <c r="X28" s="77">
        <f t="shared" si="5"/>
        <v>180.37</v>
      </c>
      <c r="Y28" s="98">
        <f t="shared" si="5"/>
        <v>342263.26</v>
      </c>
      <c r="Z28" s="78">
        <f t="shared" si="5"/>
        <v>0</v>
      </c>
      <c r="AA28" s="77">
        <f t="shared" si="5"/>
        <v>365891.88</v>
      </c>
      <c r="AB28" s="98">
        <f t="shared" si="5"/>
        <v>524248.27</v>
      </c>
      <c r="AC28" s="78">
        <f t="shared" si="5"/>
        <v>0</v>
      </c>
      <c r="AD28" s="77">
        <f t="shared" si="5"/>
        <v>653415.44</v>
      </c>
      <c r="AE28" s="98">
        <f t="shared" si="5"/>
        <v>640500</v>
      </c>
      <c r="AF28" s="78">
        <f t="shared" si="5"/>
        <v>0</v>
      </c>
      <c r="AG28" s="77">
        <f t="shared" si="5"/>
        <v>644064.8400000001</v>
      </c>
      <c r="AH28" s="98">
        <f t="shared" si="5"/>
        <v>376418.61</v>
      </c>
      <c r="AI28" s="78">
        <f t="shared" si="5"/>
        <v>0</v>
      </c>
      <c r="AJ28" s="77">
        <f aca="true" t="shared" si="6" ref="AJ28:BO28">AJ23+AJ24+AJ25+AJ26+AJ27</f>
        <v>389697.57</v>
      </c>
      <c r="AK28" s="98">
        <f t="shared" si="6"/>
        <v>139657.13</v>
      </c>
      <c r="AL28" s="78">
        <f t="shared" si="6"/>
        <v>0</v>
      </c>
      <c r="AM28" s="77">
        <f t="shared" si="6"/>
        <v>146458.03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54142.64</v>
      </c>
      <c r="AR28" s="78">
        <f t="shared" si="6"/>
        <v>0</v>
      </c>
      <c r="AS28" s="77">
        <f t="shared" si="6"/>
        <v>54142.64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3743748.61</v>
      </c>
      <c r="BW28" s="77">
        <f>BW23+BW24+BW25+BW26+BW27</f>
        <v>0</v>
      </c>
      <c r="BX28" s="95">
        <f>BX23+BX24+BX25+BX26+BX27</f>
        <v>3928903.5799999996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33721.45</v>
      </c>
      <c r="BM40" s="89">
        <v>0</v>
      </c>
      <c r="BN40" s="101">
        <v>33721.45</v>
      </c>
      <c r="BO40" s="97"/>
      <c r="BP40" s="89"/>
      <c r="BQ40" s="101"/>
      <c r="BR40" s="97"/>
      <c r="BS40" s="89"/>
      <c r="BT40" s="101"/>
      <c r="BU40" s="76"/>
      <c r="BV40" s="85">
        <f t="shared" si="10"/>
        <v>33721.45</v>
      </c>
      <c r="BW40" s="77">
        <f t="shared" si="10"/>
        <v>0</v>
      </c>
      <c r="BX40" s="79">
        <f t="shared" si="10"/>
        <v>33721.45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33721.45</v>
      </c>
      <c r="BM42" s="78">
        <f t="shared" si="12"/>
        <v>0</v>
      </c>
      <c r="BN42" s="77">
        <f t="shared" si="12"/>
        <v>33721.45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33721.45</v>
      </c>
      <c r="BW42" s="77">
        <f>BW38+BW39+BW40+BW41</f>
        <v>0</v>
      </c>
      <c r="BX42" s="95">
        <f>BX38+BX39+BX40+BX41</f>
        <v>33721.45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328308.59</v>
      </c>
      <c r="BS49" s="89">
        <v>0</v>
      </c>
      <c r="BT49" s="101">
        <v>340141.30000000005</v>
      </c>
      <c r="BU49" s="76"/>
      <c r="BV49" s="85">
        <f aca="true" t="shared" si="15" ref="BV49:BX50">D49+G49+J49+M49+P49+S49+V49+Y49+AB49+AE49+AH49+AK49+AN49+AQ49+AT49+AW49+AZ49+BC49+BF49+BI49+BL49+BO49+BR49</f>
        <v>328308.59</v>
      </c>
      <c r="BW49" s="77">
        <f t="shared" si="15"/>
        <v>0</v>
      </c>
      <c r="BX49" s="79">
        <f t="shared" si="15"/>
        <v>340141.30000000005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52481.12</v>
      </c>
      <c r="BS50" s="89">
        <v>0</v>
      </c>
      <c r="BT50" s="101">
        <v>63493.87</v>
      </c>
      <c r="BU50" s="76"/>
      <c r="BV50" s="85">
        <f t="shared" si="15"/>
        <v>52481.119999999995</v>
      </c>
      <c r="BW50" s="77">
        <f t="shared" si="15"/>
        <v>0</v>
      </c>
      <c r="BX50" s="79">
        <f t="shared" si="15"/>
        <v>63493.869999999995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380789.71</v>
      </c>
      <c r="BS51" s="78">
        <f>BS49+BS50</f>
        <v>0</v>
      </c>
      <c r="BT51" s="77">
        <f>BT49+BT50</f>
        <v>403635.17000000004</v>
      </c>
      <c r="BU51" s="85"/>
      <c r="BV51" s="85">
        <f>BV49+BV50</f>
        <v>380789.71</v>
      </c>
      <c r="BW51" s="77">
        <f>BW49+BW50</f>
        <v>0</v>
      </c>
      <c r="BX51" s="95">
        <f>BX49+BX50</f>
        <v>403635.17000000004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1154044.98</v>
      </c>
      <c r="E53" s="86">
        <f t="shared" si="18"/>
        <v>0</v>
      </c>
      <c r="F53" s="86">
        <f t="shared" si="18"/>
        <v>1263302.32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37184.85</v>
      </c>
      <c r="K53" s="86">
        <f t="shared" si="18"/>
        <v>0</v>
      </c>
      <c r="L53" s="86">
        <f t="shared" si="18"/>
        <v>37815.67999999999</v>
      </c>
      <c r="M53" s="86">
        <f t="shared" si="18"/>
        <v>1491640.43</v>
      </c>
      <c r="N53" s="86">
        <f t="shared" si="18"/>
        <v>0</v>
      </c>
      <c r="O53" s="86">
        <f t="shared" si="18"/>
        <v>1652800.8499999999</v>
      </c>
      <c r="P53" s="86">
        <f t="shared" si="18"/>
        <v>266624.71</v>
      </c>
      <c r="Q53" s="86">
        <f t="shared" si="18"/>
        <v>0</v>
      </c>
      <c r="R53" s="86">
        <f t="shared" si="18"/>
        <v>300313.77</v>
      </c>
      <c r="S53" s="86">
        <f t="shared" si="18"/>
        <v>39227.04</v>
      </c>
      <c r="T53" s="86">
        <f t="shared" si="18"/>
        <v>0</v>
      </c>
      <c r="U53" s="86">
        <f t="shared" si="18"/>
        <v>40291.79</v>
      </c>
      <c r="V53" s="86">
        <f t="shared" si="18"/>
        <v>0</v>
      </c>
      <c r="W53" s="86">
        <f t="shared" si="18"/>
        <v>0</v>
      </c>
      <c r="X53" s="86">
        <f t="shared" si="18"/>
        <v>180.37</v>
      </c>
      <c r="Y53" s="86">
        <f t="shared" si="18"/>
        <v>391016.26</v>
      </c>
      <c r="Z53" s="86">
        <f t="shared" si="18"/>
        <v>0</v>
      </c>
      <c r="AA53" s="86">
        <f t="shared" si="18"/>
        <v>421145.28</v>
      </c>
      <c r="AB53" s="86">
        <f t="shared" si="18"/>
        <v>756321.21</v>
      </c>
      <c r="AC53" s="86">
        <f t="shared" si="18"/>
        <v>0</v>
      </c>
      <c r="AD53" s="86">
        <f t="shared" si="18"/>
        <v>1224513.05</v>
      </c>
      <c r="AE53" s="86">
        <f t="shared" si="18"/>
        <v>737196.62</v>
      </c>
      <c r="AF53" s="86">
        <f t="shared" si="18"/>
        <v>0</v>
      </c>
      <c r="AG53" s="86">
        <f t="shared" si="18"/>
        <v>777987.56</v>
      </c>
      <c r="AH53" s="86">
        <f t="shared" si="18"/>
        <v>390324.35</v>
      </c>
      <c r="AI53" s="86">
        <f t="shared" si="18"/>
        <v>0</v>
      </c>
      <c r="AJ53" s="86">
        <f aca="true" t="shared" si="19" ref="AJ53:BT53">AJ20+AJ28+AJ35+AJ42+AJ46+AJ51</f>
        <v>412412.68</v>
      </c>
      <c r="AK53" s="86">
        <f t="shared" si="19"/>
        <v>761786.81</v>
      </c>
      <c r="AL53" s="86">
        <f t="shared" si="19"/>
        <v>0</v>
      </c>
      <c r="AM53" s="86">
        <f t="shared" si="19"/>
        <v>1075770.32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57942.19</v>
      </c>
      <c r="AR53" s="86">
        <f t="shared" si="19"/>
        <v>0</v>
      </c>
      <c r="AS53" s="86">
        <f t="shared" si="19"/>
        <v>58982.14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16608.75</v>
      </c>
      <c r="BA53" s="86">
        <f t="shared" si="19"/>
        <v>0</v>
      </c>
      <c r="BB53" s="86">
        <f t="shared" si="19"/>
        <v>16608.75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79822.28</v>
      </c>
      <c r="BJ53" s="86">
        <f t="shared" si="19"/>
        <v>0</v>
      </c>
      <c r="BK53" s="86">
        <f t="shared" si="19"/>
        <v>0</v>
      </c>
      <c r="BL53" s="86">
        <f t="shared" si="19"/>
        <v>41980.84</v>
      </c>
      <c r="BM53" s="86">
        <f t="shared" si="19"/>
        <v>0</v>
      </c>
      <c r="BN53" s="86">
        <f t="shared" si="19"/>
        <v>41980.84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380789.71</v>
      </c>
      <c r="BS53" s="86">
        <f t="shared" si="19"/>
        <v>0</v>
      </c>
      <c r="BT53" s="86">
        <f t="shared" si="19"/>
        <v>403635.17000000004</v>
      </c>
      <c r="BU53" s="86">
        <f>BU8</f>
        <v>0</v>
      </c>
      <c r="BV53" s="102">
        <f>BV8+BV20+BV28+BV35+BV42+BV46+BV51</f>
        <v>6602511.03</v>
      </c>
      <c r="BW53" s="87">
        <f>BW20+BW28+BW35+BW42+BW46+BW51</f>
        <v>0</v>
      </c>
      <c r="BX53" s="87">
        <f>BX20+BX28+BX35+BX42+BX46+BX51</f>
        <v>7727740.57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414311.23</v>
      </c>
      <c r="E10" s="89">
        <v>0</v>
      </c>
      <c r="F10" s="90"/>
      <c r="G10" s="88"/>
      <c r="H10" s="89"/>
      <c r="I10" s="90"/>
      <c r="J10" s="97">
        <v>32300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39800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486411.23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34610</v>
      </c>
      <c r="E11" s="89">
        <v>0</v>
      </c>
      <c r="F11" s="90"/>
      <c r="G11" s="88"/>
      <c r="H11" s="89"/>
      <c r="I11" s="90"/>
      <c r="J11" s="97">
        <v>2200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39460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271521.98000000004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89320</v>
      </c>
      <c r="N12" s="89">
        <v>0</v>
      </c>
      <c r="O12" s="90"/>
      <c r="P12" s="91">
        <v>35992.21</v>
      </c>
      <c r="Q12" s="89">
        <v>0</v>
      </c>
      <c r="R12" s="90"/>
      <c r="S12" s="91">
        <v>15152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251564.94</v>
      </c>
      <c r="AC12" s="89">
        <v>0</v>
      </c>
      <c r="AD12" s="90"/>
      <c r="AE12" s="91">
        <v>99696.62</v>
      </c>
      <c r="AF12" s="89">
        <v>0</v>
      </c>
      <c r="AG12" s="90"/>
      <c r="AH12" s="91">
        <v>10807</v>
      </c>
      <c r="AI12" s="89">
        <v>0</v>
      </c>
      <c r="AJ12" s="90"/>
      <c r="AK12" s="91">
        <v>101140.17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880703.1500000001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9301.460000000001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24122.27</v>
      </c>
      <c r="N13" s="89">
        <v>0</v>
      </c>
      <c r="O13" s="90"/>
      <c r="P13" s="91">
        <v>14398.28</v>
      </c>
      <c r="Q13" s="89">
        <v>0</v>
      </c>
      <c r="R13" s="90"/>
      <c r="S13" s="91">
        <v>7000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348295.59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406257.66000000003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6744.07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6744.07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21241.59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0</v>
      </c>
      <c r="AI19" s="89">
        <v>0</v>
      </c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79822.28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101063.87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750986.2599999999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36250</v>
      </c>
      <c r="K20" s="78">
        <f t="shared" si="1"/>
        <v>0</v>
      </c>
      <c r="L20" s="77">
        <f t="shared" si="1"/>
        <v>0</v>
      </c>
      <c r="M20" s="98">
        <f t="shared" si="1"/>
        <v>113442.27</v>
      </c>
      <c r="N20" s="78">
        <f t="shared" si="1"/>
        <v>0</v>
      </c>
      <c r="O20" s="77">
        <f t="shared" si="1"/>
        <v>0</v>
      </c>
      <c r="P20" s="98">
        <f t="shared" si="1"/>
        <v>50390.49</v>
      </c>
      <c r="Q20" s="78">
        <f t="shared" si="1"/>
        <v>0</v>
      </c>
      <c r="R20" s="77">
        <f t="shared" si="1"/>
        <v>0</v>
      </c>
      <c r="S20" s="98">
        <f t="shared" si="1"/>
        <v>22152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251564.94</v>
      </c>
      <c r="AC20" s="78">
        <f t="shared" si="1"/>
        <v>0</v>
      </c>
      <c r="AD20" s="77">
        <f t="shared" si="1"/>
        <v>0</v>
      </c>
      <c r="AE20" s="98">
        <f t="shared" si="1"/>
        <v>99696.62</v>
      </c>
      <c r="AF20" s="78">
        <f t="shared" si="1"/>
        <v>0</v>
      </c>
      <c r="AG20" s="77">
        <f t="shared" si="1"/>
        <v>0</v>
      </c>
      <c r="AH20" s="98">
        <f t="shared" si="1"/>
        <v>13905.74</v>
      </c>
      <c r="AI20" s="78">
        <f t="shared" si="1"/>
        <v>0</v>
      </c>
      <c r="AJ20" s="77">
        <f t="shared" si="1"/>
        <v>0</v>
      </c>
      <c r="AK20" s="98">
        <f t="shared" si="1"/>
        <v>491885.76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79822.28</v>
      </c>
      <c r="BJ20" s="78">
        <f t="shared" si="1"/>
        <v>0</v>
      </c>
      <c r="BK20" s="77">
        <f t="shared" si="1"/>
        <v>0</v>
      </c>
      <c r="BL20" s="98">
        <f t="shared" si="1"/>
        <v>6744.07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1920639.98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363908.37</v>
      </c>
      <c r="N24" s="89">
        <v>0</v>
      </c>
      <c r="O24" s="101"/>
      <c r="P24" s="97">
        <v>600000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4500</v>
      </c>
      <c r="AC24" s="89">
        <v>0</v>
      </c>
      <c r="AD24" s="101"/>
      <c r="AE24" s="97">
        <v>8500</v>
      </c>
      <c r="AF24" s="89">
        <v>0</v>
      </c>
      <c r="AG24" s="101"/>
      <c r="AH24" s="97">
        <v>0</v>
      </c>
      <c r="AI24" s="89">
        <v>0</v>
      </c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996908.37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2000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20502.64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22502.64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363908.37</v>
      </c>
      <c r="N28" s="78">
        <f t="shared" si="3"/>
        <v>0</v>
      </c>
      <c r="O28" s="77">
        <f t="shared" si="3"/>
        <v>0</v>
      </c>
      <c r="P28" s="98">
        <f t="shared" si="3"/>
        <v>600000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4500</v>
      </c>
      <c r="AC28" s="78">
        <f t="shared" si="3"/>
        <v>0</v>
      </c>
      <c r="AD28" s="77">
        <f t="shared" si="3"/>
        <v>0</v>
      </c>
      <c r="AE28" s="98">
        <f t="shared" si="3"/>
        <v>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20502.64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1019411.01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35236.77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35236.77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35236.77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35236.77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328308.59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328308.59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52481.12</v>
      </c>
      <c r="BS50" s="89">
        <v>0</v>
      </c>
      <c r="BT50" s="101"/>
      <c r="BU50" s="76"/>
      <c r="BV50" s="85">
        <f t="shared" si="9"/>
        <v>52481.119999999995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380789.71</v>
      </c>
      <c r="BS51" s="78">
        <f>BS49+BS50</f>
        <v>0</v>
      </c>
      <c r="BT51" s="77">
        <f>BT49+BT50</f>
        <v>0</v>
      </c>
      <c r="BU51" s="85"/>
      <c r="BV51" s="85">
        <f>BV49+BV50</f>
        <v>380789.71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755986.2599999999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36250</v>
      </c>
      <c r="K53" s="86">
        <f t="shared" si="11"/>
        <v>0</v>
      </c>
      <c r="L53" s="86">
        <f t="shared" si="11"/>
        <v>0</v>
      </c>
      <c r="M53" s="86">
        <f t="shared" si="11"/>
        <v>477350.64</v>
      </c>
      <c r="N53" s="86">
        <f t="shared" si="11"/>
        <v>0</v>
      </c>
      <c r="O53" s="86">
        <f t="shared" si="11"/>
        <v>0</v>
      </c>
      <c r="P53" s="86">
        <f t="shared" si="11"/>
        <v>650390.49</v>
      </c>
      <c r="Q53" s="86">
        <f t="shared" si="11"/>
        <v>0</v>
      </c>
      <c r="R53" s="86">
        <f t="shared" si="11"/>
        <v>0</v>
      </c>
      <c r="S53" s="86">
        <f t="shared" si="11"/>
        <v>22152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256064.94</v>
      </c>
      <c r="AC53" s="86">
        <f t="shared" si="11"/>
        <v>0</v>
      </c>
      <c r="AD53" s="86">
        <f t="shared" si="11"/>
        <v>0</v>
      </c>
      <c r="AE53" s="86">
        <f t="shared" si="11"/>
        <v>108196.62</v>
      </c>
      <c r="AF53" s="86">
        <f t="shared" si="11"/>
        <v>0</v>
      </c>
      <c r="AG53" s="86">
        <f t="shared" si="11"/>
        <v>0</v>
      </c>
      <c r="AH53" s="86">
        <f t="shared" si="11"/>
        <v>13905.74</v>
      </c>
      <c r="AI53" s="86">
        <f t="shared" si="11"/>
        <v>0</v>
      </c>
      <c r="AJ53" s="86">
        <f t="shared" si="11"/>
        <v>0</v>
      </c>
      <c r="AK53" s="86">
        <f t="shared" si="11"/>
        <v>506885.76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24302.19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79822.28</v>
      </c>
      <c r="BJ53" s="86">
        <f t="shared" si="11"/>
        <v>0</v>
      </c>
      <c r="BK53" s="86">
        <f t="shared" si="11"/>
        <v>0</v>
      </c>
      <c r="BL53" s="86">
        <f t="shared" si="11"/>
        <v>41980.84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380789.71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3356077.47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414311.23</v>
      </c>
      <c r="E10" s="89">
        <v>0</v>
      </c>
      <c r="F10" s="90"/>
      <c r="G10" s="88"/>
      <c r="H10" s="89"/>
      <c r="I10" s="90"/>
      <c r="J10" s="97">
        <v>32300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39800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486411.23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34610</v>
      </c>
      <c r="E11" s="89">
        <v>0</v>
      </c>
      <c r="F11" s="90"/>
      <c r="G11" s="88"/>
      <c r="H11" s="89"/>
      <c r="I11" s="90"/>
      <c r="J11" s="97">
        <v>2200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2650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39460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275767.82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89320</v>
      </c>
      <c r="N12" s="89">
        <v>0</v>
      </c>
      <c r="O12" s="90"/>
      <c r="P12" s="91">
        <v>35992.21</v>
      </c>
      <c r="Q12" s="89">
        <v>0</v>
      </c>
      <c r="R12" s="90"/>
      <c r="S12" s="91">
        <v>15152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251564.94</v>
      </c>
      <c r="AC12" s="89">
        <v>0</v>
      </c>
      <c r="AD12" s="90"/>
      <c r="AE12" s="91">
        <v>99696.62</v>
      </c>
      <c r="AF12" s="89">
        <v>0</v>
      </c>
      <c r="AG12" s="90"/>
      <c r="AH12" s="91">
        <v>10807</v>
      </c>
      <c r="AI12" s="89">
        <v>0</v>
      </c>
      <c r="AJ12" s="90"/>
      <c r="AK12" s="91">
        <v>105140.17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888948.99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9301.460000000001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24122.27</v>
      </c>
      <c r="N13" s="89">
        <v>0</v>
      </c>
      <c r="O13" s="90"/>
      <c r="P13" s="91">
        <v>14398.28</v>
      </c>
      <c r="Q13" s="89">
        <v>0</v>
      </c>
      <c r="R13" s="90"/>
      <c r="S13" s="91">
        <v>7000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358295.59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416257.66000000003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5341.38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5341.38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21241.59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>
        <v>0</v>
      </c>
      <c r="AI19" s="89">
        <v>0</v>
      </c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79822.28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101063.87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755232.1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36250</v>
      </c>
      <c r="K20" s="78">
        <f t="shared" si="1"/>
        <v>0</v>
      </c>
      <c r="L20" s="77">
        <f t="shared" si="1"/>
        <v>0</v>
      </c>
      <c r="M20" s="98">
        <f t="shared" si="1"/>
        <v>113442.27</v>
      </c>
      <c r="N20" s="78">
        <f t="shared" si="1"/>
        <v>0</v>
      </c>
      <c r="O20" s="77">
        <f t="shared" si="1"/>
        <v>0</v>
      </c>
      <c r="P20" s="98">
        <f t="shared" si="1"/>
        <v>50390.49</v>
      </c>
      <c r="Q20" s="78">
        <f t="shared" si="1"/>
        <v>0</v>
      </c>
      <c r="R20" s="77">
        <f t="shared" si="1"/>
        <v>0</v>
      </c>
      <c r="S20" s="98">
        <f t="shared" si="1"/>
        <v>22152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251564.94</v>
      </c>
      <c r="AC20" s="78">
        <f t="shared" si="1"/>
        <v>0</v>
      </c>
      <c r="AD20" s="77">
        <f t="shared" si="1"/>
        <v>0</v>
      </c>
      <c r="AE20" s="98">
        <f t="shared" si="1"/>
        <v>99696.62</v>
      </c>
      <c r="AF20" s="78">
        <f t="shared" si="1"/>
        <v>0</v>
      </c>
      <c r="AG20" s="77">
        <f t="shared" si="1"/>
        <v>0</v>
      </c>
      <c r="AH20" s="98">
        <f t="shared" si="1"/>
        <v>13905.74</v>
      </c>
      <c r="AI20" s="78">
        <f t="shared" si="1"/>
        <v>0</v>
      </c>
      <c r="AJ20" s="77">
        <f t="shared" si="1"/>
        <v>0</v>
      </c>
      <c r="AK20" s="98">
        <f t="shared" si="1"/>
        <v>505885.76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79822.28</v>
      </c>
      <c r="BJ20" s="78">
        <f t="shared" si="1"/>
        <v>0</v>
      </c>
      <c r="BK20" s="77">
        <f t="shared" si="1"/>
        <v>0</v>
      </c>
      <c r="BL20" s="98">
        <f t="shared" si="1"/>
        <v>5341.38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1937483.13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200000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4500</v>
      </c>
      <c r="AC24" s="89">
        <v>0</v>
      </c>
      <c r="AD24" s="101"/>
      <c r="AE24" s="97">
        <v>8500</v>
      </c>
      <c r="AF24" s="89">
        <v>0</v>
      </c>
      <c r="AG24" s="101"/>
      <c r="AH24" s="97">
        <v>0</v>
      </c>
      <c r="AI24" s="89">
        <v>0</v>
      </c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233000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2000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20502.64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22502.64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4500</v>
      </c>
      <c r="AC28" s="78">
        <f t="shared" si="3"/>
        <v>0</v>
      </c>
      <c r="AD28" s="77">
        <f t="shared" si="3"/>
        <v>0</v>
      </c>
      <c r="AE28" s="98">
        <f t="shared" si="3"/>
        <v>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20502.64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255502.64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18393.62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18393.62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18393.62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18393.62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328308.59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328308.59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52481.12</v>
      </c>
      <c r="BS50" s="89">
        <v>0</v>
      </c>
      <c r="BT50" s="101"/>
      <c r="BU50" s="76"/>
      <c r="BV50" s="85">
        <f t="shared" si="9"/>
        <v>52481.119999999995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380789.71</v>
      </c>
      <c r="BS51" s="78">
        <f>BS49+BS50</f>
        <v>0</v>
      </c>
      <c r="BT51" s="77">
        <f>BT49+BT50</f>
        <v>0</v>
      </c>
      <c r="BU51" s="85"/>
      <c r="BV51" s="85">
        <f>BV49+BV50</f>
        <v>380789.71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760232.1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36250</v>
      </c>
      <c r="K53" s="86">
        <f t="shared" si="11"/>
        <v>0</v>
      </c>
      <c r="L53" s="86">
        <f t="shared" si="11"/>
        <v>0</v>
      </c>
      <c r="M53" s="86">
        <f t="shared" si="11"/>
        <v>113442.27</v>
      </c>
      <c r="N53" s="86">
        <f t="shared" si="11"/>
        <v>0</v>
      </c>
      <c r="O53" s="86">
        <f t="shared" si="11"/>
        <v>0</v>
      </c>
      <c r="P53" s="86">
        <f t="shared" si="11"/>
        <v>250390.49</v>
      </c>
      <c r="Q53" s="86">
        <f t="shared" si="11"/>
        <v>0</v>
      </c>
      <c r="R53" s="86">
        <f t="shared" si="11"/>
        <v>0</v>
      </c>
      <c r="S53" s="86">
        <f t="shared" si="11"/>
        <v>22152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256064.94</v>
      </c>
      <c r="AC53" s="86">
        <f t="shared" si="11"/>
        <v>0</v>
      </c>
      <c r="AD53" s="86">
        <f t="shared" si="11"/>
        <v>0</v>
      </c>
      <c r="AE53" s="86">
        <f t="shared" si="11"/>
        <v>108196.62</v>
      </c>
      <c r="AF53" s="86">
        <f t="shared" si="11"/>
        <v>0</v>
      </c>
      <c r="AG53" s="86">
        <f t="shared" si="11"/>
        <v>0</v>
      </c>
      <c r="AH53" s="86">
        <f t="shared" si="11"/>
        <v>13905.74</v>
      </c>
      <c r="AI53" s="86">
        <f t="shared" si="11"/>
        <v>0</v>
      </c>
      <c r="AJ53" s="86">
        <f t="shared" si="11"/>
        <v>0</v>
      </c>
      <c r="AK53" s="86">
        <f t="shared" si="11"/>
        <v>520885.76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24302.19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79822.28</v>
      </c>
      <c r="BJ53" s="86">
        <f t="shared" si="11"/>
        <v>0</v>
      </c>
      <c r="BK53" s="86">
        <f t="shared" si="11"/>
        <v>0</v>
      </c>
      <c r="BL53" s="86">
        <f t="shared" si="11"/>
        <v>23735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380789.71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2592169.1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