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<sst xmlns="http://schemas.openxmlformats.org/spreadsheetml/2006/main" count="870" uniqueCount="149">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</sst>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194629.2</v>
      </c>
      <c r="E5" s="38"/>
    </row>
    <row r="6" spans="2:5" ht="15">
      <c r="B6" s="8"/>
      <c r="C6" s="5" t="s">
        <v>5</v>
      </c>
      <c r="D6" s="39">
        <v>1302418.84</v>
      </c>
      <c r="E6" s="40"/>
    </row>
    <row r="7" spans="2:5" ht="15">
      <c r="B7" s="8"/>
      <c r="C7" s="5" t="s">
        <v>6</v>
      </c>
      <c r="D7" s="39">
        <v>373872.98999999993</v>
      </c>
      <c r="E7" s="40"/>
    </row>
    <row r="8" spans="2:5" ht="15.75" thickBot="1">
      <c r="B8" s="9"/>
      <c r="C8" s="6" t="s">
        <v>7</v>
      </c>
      <c r="D8" s="41"/>
      <c r="E8" s="42">
        <v>3303385.33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295759.57</v>
      </c>
      <c r="E10" s="45">
        <v>369351.54000000004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211127.61</v>
      </c>
      <c r="E14" s="45">
        <v>211127.61000000002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506887.18</v>
      </c>
      <c r="E16" s="51">
        <f>E10+E11+E12+E13+E14+E15</f>
        <v>580479.15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1294323.4600000002</v>
      </c>
      <c r="E18" s="45">
        <v>1286815.02</v>
      </c>
    </row>
    <row r="19" spans="2:5" ht="15">
      <c r="B19" s="13">
        <v>20102</v>
      </c>
      <c r="C19" s="54" t="s">
        <v>21</v>
      </c>
      <c r="D19" s="39">
        <v>2200</v>
      </c>
      <c r="E19" s="50">
        <v>2200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1296523.4600000002</v>
      </c>
      <c r="E23" s="51">
        <f>E18+E19+E20+E21+E22</f>
        <v>1289015.02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25187.089999999997</v>
      </c>
      <c r="E25" s="45">
        <v>21130.129999999997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0.02</v>
      </c>
      <c r="E27" s="45">
        <v>0.02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20602.22</v>
      </c>
      <c r="E29" s="50">
        <v>20602.22</v>
      </c>
    </row>
    <row r="30" spans="2:5" ht="15.75" thickBot="1">
      <c r="B30" s="16">
        <v>30000</v>
      </c>
      <c r="C30" s="15" t="s">
        <v>32</v>
      </c>
      <c r="D30" s="48">
        <f>D25+D26+D27+D28+D29</f>
        <v>45789.33</v>
      </c>
      <c r="E30" s="51">
        <f>E25+E26+E27+E28+E29</f>
        <v>41732.369999999995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1796591.5699999998</v>
      </c>
      <c r="E34" s="45">
        <v>1628830.2</v>
      </c>
    </row>
    <row r="35" spans="2:5" ht="15">
      <c r="B35" s="13">
        <v>40400</v>
      </c>
      <c r="C35" s="54" t="s">
        <v>38</v>
      </c>
      <c r="D35" s="39">
        <v>10590</v>
      </c>
      <c r="E35" s="45">
        <v>10881</v>
      </c>
    </row>
    <row r="36" spans="2:5" ht="15">
      <c r="B36" s="13">
        <v>40500</v>
      </c>
      <c r="C36" s="54" t="s">
        <v>39</v>
      </c>
      <c r="D36" s="49">
        <v>30225.050000000003</v>
      </c>
      <c r="E36" s="50">
        <v>30725.050000000003</v>
      </c>
    </row>
    <row r="37" spans="2:5" ht="15.75" thickBot="1">
      <c r="B37" s="16">
        <v>40000</v>
      </c>
      <c r="C37" s="15" t="s">
        <v>40</v>
      </c>
      <c r="D37" s="48">
        <f>D32+D33+D34+D35+D36</f>
        <v>1837406.6199999999</v>
      </c>
      <c r="E37" s="51">
        <f>E32+E33+E34+E35+E36</f>
        <v>1670436.25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251135.45999999996</v>
      </c>
      <c r="E54" s="45">
        <v>250946.5599999998</v>
      </c>
    </row>
    <row r="55" spans="2:5" ht="15">
      <c r="B55" s="13">
        <v>90200</v>
      </c>
      <c r="C55" s="54" t="s">
        <v>62</v>
      </c>
      <c r="D55" s="61">
        <v>3648.9700000000003</v>
      </c>
      <c r="E55" s="62">
        <v>3190.67</v>
      </c>
    </row>
    <row r="56" spans="2:5" ht="15.75" thickBot="1">
      <c r="B56" s="16">
        <v>90000</v>
      </c>
      <c r="C56" s="15" t="s">
        <v>63</v>
      </c>
      <c r="D56" s="48">
        <f>D54+D55</f>
        <v>254784.42999999996</v>
      </c>
      <c r="E56" s="51">
        <f>E54+E55</f>
        <v>254137.2299999998</v>
      </c>
    </row>
    <row r="57" spans="2:5" ht="16.5" thickBot="1" thickTop="1">
      <c r="B57" s="109" t="s">
        <v>64</v>
      </c>
      <c r="C57" s="110"/>
      <c r="D57" s="52">
        <f>D16+D23+D30+D37+D43+D49+D52+D56</f>
        <v>3941391.02</v>
      </c>
      <c r="E57" s="55">
        <f>E16+E23+E30+E37+E43+E49+E52+E56</f>
        <v>3835800.02</v>
      </c>
    </row>
    <row r="58" spans="2:5" ht="16.5" thickBot="1" thickTop="1">
      <c r="B58" s="109" t="s">
        <v>65</v>
      </c>
      <c r="C58" s="110"/>
      <c r="D58" s="52">
        <f>D57+D5+D6+D7+D8</f>
        <v>5812312.050000001</v>
      </c>
      <c r="E58" s="55">
        <f>E57+E5+E6+E7+E8</f>
        <v>7139185.35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345646.35</v>
      </c>
      <c r="E10" s="89">
        <v>56226.35</v>
      </c>
      <c r="F10" s="90">
        <v>317549.08</v>
      </c>
      <c r="G10" s="88"/>
      <c r="H10" s="89"/>
      <c r="I10" s="90"/>
      <c r="J10" s="97">
        <v>31160.2</v>
      </c>
      <c r="K10" s="89">
        <v>0</v>
      </c>
      <c r="L10" s="101">
        <v>31160.2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39791.14</v>
      </c>
      <c r="AL10" s="89">
        <v>0</v>
      </c>
      <c r="AM10" s="90">
        <v>39791.14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416597.69</v>
      </c>
      <c r="BW10" s="77">
        <f aca="true" t="shared" si="1" ref="BW10:BW19">E10+H10+K10+N10+Q10+T10+W10+Z10+AC10+AF10+AI10+AL10+AO10+AR10+AU10+AX10+BA10+BD10+BG10+BJ10+BM10+BP10+BS10</f>
        <v>56226.35</v>
      </c>
      <c r="BX10" s="79">
        <f aca="true" t="shared" si="2" ref="BX10:BX19">F10+I10+L10+O10+R10+U10+X10+AA10+AD10+AG10+AJ10+AM10+AP10+AS10+AV10+AY10+BB10+BE10+BH10+BK10+BN10+BQ10+BT10</f>
        <v>388500.42000000004</v>
      </c>
    </row>
    <row r="11" spans="2:76" ht="15">
      <c r="B11" s="13">
        <v>102</v>
      </c>
      <c r="C11" s="25" t="s">
        <v>92</v>
      </c>
      <c r="D11" s="88">
        <v>27804.469999999998</v>
      </c>
      <c r="E11" s="89">
        <v>3932.1400000000003</v>
      </c>
      <c r="F11" s="90">
        <v>23548.99</v>
      </c>
      <c r="G11" s="88"/>
      <c r="H11" s="89"/>
      <c r="I11" s="90"/>
      <c r="J11" s="97">
        <v>2080.48</v>
      </c>
      <c r="K11" s="89">
        <v>0</v>
      </c>
      <c r="L11" s="101">
        <v>2080.48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2659.84</v>
      </c>
      <c r="AL11" s="89">
        <v>0</v>
      </c>
      <c r="AM11" s="90">
        <v>2659.8399999999997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32544.789999999997</v>
      </c>
      <c r="BW11" s="77">
        <f t="shared" si="1"/>
        <v>3932.1400000000003</v>
      </c>
      <c r="BX11" s="79">
        <f t="shared" si="2"/>
        <v>28289.31</v>
      </c>
    </row>
    <row r="12" spans="2:76" ht="15">
      <c r="B12" s="13">
        <v>103</v>
      </c>
      <c r="C12" s="25" t="s">
        <v>93</v>
      </c>
      <c r="D12" s="88">
        <v>192306.14</v>
      </c>
      <c r="E12" s="89">
        <v>52147.02</v>
      </c>
      <c r="F12" s="90">
        <v>168129.24</v>
      </c>
      <c r="G12" s="88"/>
      <c r="H12" s="89"/>
      <c r="I12" s="90"/>
      <c r="J12" s="97">
        <v>726.2</v>
      </c>
      <c r="K12" s="89">
        <v>0</v>
      </c>
      <c r="L12" s="101">
        <v>1558.98</v>
      </c>
      <c r="M12" s="91">
        <v>71807.65</v>
      </c>
      <c r="N12" s="89">
        <v>0</v>
      </c>
      <c r="O12" s="90">
        <v>81787.57</v>
      </c>
      <c r="P12" s="91">
        <v>70752.72</v>
      </c>
      <c r="Q12" s="89">
        <v>0</v>
      </c>
      <c r="R12" s="90">
        <v>69493.93999999999</v>
      </c>
      <c r="S12" s="91">
        <v>16795.93</v>
      </c>
      <c r="T12" s="89">
        <v>0</v>
      </c>
      <c r="U12" s="90">
        <v>18492.63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294181.31</v>
      </c>
      <c r="AC12" s="89">
        <v>1550</v>
      </c>
      <c r="AD12" s="90">
        <v>237799.23</v>
      </c>
      <c r="AE12" s="91">
        <v>78294.70999999999</v>
      </c>
      <c r="AF12" s="89">
        <v>0</v>
      </c>
      <c r="AG12" s="90">
        <v>80297.94000000002</v>
      </c>
      <c r="AH12" s="91">
        <v>10671</v>
      </c>
      <c r="AI12" s="89">
        <v>0</v>
      </c>
      <c r="AJ12" s="90">
        <v>10603.01</v>
      </c>
      <c r="AK12" s="91">
        <v>85902.01000000001</v>
      </c>
      <c r="AL12" s="89">
        <v>0</v>
      </c>
      <c r="AM12" s="90">
        <v>46512.649999999994</v>
      </c>
      <c r="AN12" s="91"/>
      <c r="AO12" s="89"/>
      <c r="AP12" s="90"/>
      <c r="AQ12" s="91">
        <v>3228.99</v>
      </c>
      <c r="AR12" s="89">
        <v>0</v>
      </c>
      <c r="AS12" s="90">
        <v>3434.7200000000003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824666.6599999999</v>
      </c>
      <c r="BW12" s="77">
        <f t="shared" si="1"/>
        <v>53697.02</v>
      </c>
      <c r="BX12" s="79">
        <f t="shared" si="2"/>
        <v>718109.91</v>
      </c>
    </row>
    <row r="13" spans="2:76" ht="15">
      <c r="B13" s="13">
        <v>104</v>
      </c>
      <c r="C13" s="25" t="s">
        <v>19</v>
      </c>
      <c r="D13" s="88">
        <v>5969.110000000001</v>
      </c>
      <c r="E13" s="89">
        <v>0</v>
      </c>
      <c r="F13" s="90">
        <v>4335.91</v>
      </c>
      <c r="G13" s="88"/>
      <c r="H13" s="89"/>
      <c r="I13" s="90"/>
      <c r="J13" s="97"/>
      <c r="K13" s="89"/>
      <c r="L13" s="101"/>
      <c r="M13" s="91">
        <v>19356.530000000002</v>
      </c>
      <c r="N13" s="89">
        <v>0</v>
      </c>
      <c r="O13" s="90">
        <v>14552.810000000001</v>
      </c>
      <c r="P13" s="91">
        <v>9497.19</v>
      </c>
      <c r="Q13" s="89">
        <v>0</v>
      </c>
      <c r="R13" s="90">
        <v>6500</v>
      </c>
      <c r="S13" s="91">
        <v>3505.11</v>
      </c>
      <c r="T13" s="89">
        <v>0</v>
      </c>
      <c r="U13" s="90">
        <v>9000</v>
      </c>
      <c r="V13" s="91"/>
      <c r="W13" s="89"/>
      <c r="X13" s="90"/>
      <c r="Y13" s="91"/>
      <c r="Z13" s="89"/>
      <c r="AA13" s="90"/>
      <c r="AB13" s="91">
        <v>9150</v>
      </c>
      <c r="AC13" s="89">
        <v>0</v>
      </c>
      <c r="AD13" s="90">
        <v>14045.619999999999</v>
      </c>
      <c r="AE13" s="91"/>
      <c r="AF13" s="89"/>
      <c r="AG13" s="90"/>
      <c r="AH13" s="91">
        <v>3098.74</v>
      </c>
      <c r="AI13" s="89">
        <v>0</v>
      </c>
      <c r="AJ13" s="90">
        <v>6197.48</v>
      </c>
      <c r="AK13" s="91">
        <v>287902.77999999997</v>
      </c>
      <c r="AL13" s="89">
        <v>129901.68</v>
      </c>
      <c r="AM13" s="90">
        <v>201033.76999999996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338479.45999999996</v>
      </c>
      <c r="BW13" s="77">
        <f t="shared" si="1"/>
        <v>129901.68</v>
      </c>
      <c r="BX13" s="79">
        <f t="shared" si="2"/>
        <v>255665.58999999997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11095.42</v>
      </c>
      <c r="BM16" s="89">
        <v>0</v>
      </c>
      <c r="BN16" s="90">
        <v>11095.42</v>
      </c>
      <c r="BO16" s="91"/>
      <c r="BP16" s="89"/>
      <c r="BQ16" s="90"/>
      <c r="BR16" s="97"/>
      <c r="BS16" s="89"/>
      <c r="BT16" s="101"/>
      <c r="BU16" s="76"/>
      <c r="BV16" s="85">
        <f t="shared" si="0"/>
        <v>11095.42</v>
      </c>
      <c r="BW16" s="77">
        <f t="shared" si="1"/>
        <v>0</v>
      </c>
      <c r="BX16" s="79">
        <f t="shared" si="2"/>
        <v>11095.42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14791.04</v>
      </c>
      <c r="E19" s="89">
        <v>0</v>
      </c>
      <c r="F19" s="90">
        <v>16296.31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15673.5</v>
      </c>
      <c r="Z19" s="89">
        <v>0</v>
      </c>
      <c r="AA19" s="101">
        <v>19279.6</v>
      </c>
      <c r="AB19" s="97"/>
      <c r="AC19" s="89"/>
      <c r="AD19" s="101"/>
      <c r="AE19" s="97">
        <v>5013.01</v>
      </c>
      <c r="AF19" s="89">
        <v>0</v>
      </c>
      <c r="AG19" s="101">
        <v>5013.01</v>
      </c>
      <c r="AH19" s="97">
        <v>752.74</v>
      </c>
      <c r="AI19" s="89">
        <v>0</v>
      </c>
      <c r="AJ19" s="101">
        <v>5212.54</v>
      </c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36230.29</v>
      </c>
      <c r="BW19" s="77">
        <f t="shared" si="1"/>
        <v>0</v>
      </c>
      <c r="BX19" s="79">
        <f t="shared" si="2"/>
        <v>45801.46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586517.11</v>
      </c>
      <c r="E20" s="78">
        <f t="shared" si="3"/>
        <v>112305.51</v>
      </c>
      <c r="F20" s="79">
        <f t="shared" si="3"/>
        <v>529859.53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33966.88</v>
      </c>
      <c r="K20" s="78">
        <f t="shared" si="3"/>
        <v>0</v>
      </c>
      <c r="L20" s="77">
        <f t="shared" si="3"/>
        <v>34799.66</v>
      </c>
      <c r="M20" s="98">
        <f t="shared" si="3"/>
        <v>91164.18</v>
      </c>
      <c r="N20" s="78">
        <f t="shared" si="3"/>
        <v>0</v>
      </c>
      <c r="O20" s="77">
        <f t="shared" si="3"/>
        <v>96340.38</v>
      </c>
      <c r="P20" s="98">
        <f t="shared" si="3"/>
        <v>80249.91</v>
      </c>
      <c r="Q20" s="78">
        <f t="shared" si="3"/>
        <v>0</v>
      </c>
      <c r="R20" s="77">
        <f t="shared" si="3"/>
        <v>75993.93999999999</v>
      </c>
      <c r="S20" s="98">
        <f t="shared" si="3"/>
        <v>20301.04</v>
      </c>
      <c r="T20" s="78">
        <f t="shared" si="3"/>
        <v>0</v>
      </c>
      <c r="U20" s="77">
        <f t="shared" si="3"/>
        <v>27492.63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15673.5</v>
      </c>
      <c r="Z20" s="78">
        <f t="shared" si="3"/>
        <v>0</v>
      </c>
      <c r="AA20" s="77">
        <f t="shared" si="3"/>
        <v>19279.6</v>
      </c>
      <c r="AB20" s="98">
        <f t="shared" si="3"/>
        <v>303331.31</v>
      </c>
      <c r="AC20" s="78">
        <f t="shared" si="3"/>
        <v>1550</v>
      </c>
      <c r="AD20" s="77">
        <f t="shared" si="3"/>
        <v>251844.85</v>
      </c>
      <c r="AE20" s="98">
        <f t="shared" si="3"/>
        <v>83307.71999999999</v>
      </c>
      <c r="AF20" s="78">
        <f t="shared" si="3"/>
        <v>0</v>
      </c>
      <c r="AG20" s="77">
        <f t="shared" si="3"/>
        <v>85310.95000000001</v>
      </c>
      <c r="AH20" s="98">
        <f t="shared" si="3"/>
        <v>14522.48</v>
      </c>
      <c r="AI20" s="78">
        <f t="shared" si="3"/>
        <v>0</v>
      </c>
      <c r="AJ20" s="77">
        <f t="shared" si="3"/>
        <v>22013.03</v>
      </c>
      <c r="AK20" s="98">
        <f t="shared" si="3"/>
        <v>416255.76999999996</v>
      </c>
      <c r="AL20" s="78">
        <f t="shared" si="3"/>
        <v>129901.68</v>
      </c>
      <c r="AM20" s="77">
        <f t="shared" si="3"/>
        <v>289997.39999999997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3228.99</v>
      </c>
      <c r="AR20" s="78">
        <f t="shared" si="3"/>
        <v>0</v>
      </c>
      <c r="AS20" s="77">
        <f t="shared" si="3"/>
        <v>3434.7200000000003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11095.42</v>
      </c>
      <c r="BM20" s="78">
        <f t="shared" si="3"/>
        <v>0</v>
      </c>
      <c r="BN20" s="77">
        <f t="shared" si="3"/>
        <v>11095.42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1659614.3099999998</v>
      </c>
      <c r="BW20" s="77">
        <f>BW10+BW11+BW12+BW13+BW14+BW15+BW16+BW17+BW18+BW19</f>
        <v>243757.19</v>
      </c>
      <c r="BX20" s="95">
        <f>BX10+BX11+BX12+BX13+BX14+BX15+BX16+BX17+BX18+BX19</f>
        <v>1447462.1099999999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169283.18</v>
      </c>
      <c r="E24" s="89">
        <v>45527.479999999996</v>
      </c>
      <c r="F24" s="90">
        <v>169283.16</v>
      </c>
      <c r="G24" s="88"/>
      <c r="H24" s="89"/>
      <c r="I24" s="90"/>
      <c r="J24" s="97"/>
      <c r="K24" s="89"/>
      <c r="L24" s="101"/>
      <c r="M24" s="97">
        <v>395999.1699999999</v>
      </c>
      <c r="N24" s="89">
        <v>1109004.65</v>
      </c>
      <c r="O24" s="101">
        <v>395999.17</v>
      </c>
      <c r="P24" s="97">
        <v>27851.86</v>
      </c>
      <c r="Q24" s="89">
        <v>55000</v>
      </c>
      <c r="R24" s="101">
        <v>63710.869999999995</v>
      </c>
      <c r="S24" s="97">
        <v>77831.32</v>
      </c>
      <c r="T24" s="89">
        <v>16667.01</v>
      </c>
      <c r="U24" s="101">
        <v>70346.36</v>
      </c>
      <c r="V24" s="97">
        <v>0</v>
      </c>
      <c r="W24" s="89">
        <v>0</v>
      </c>
      <c r="X24" s="101">
        <v>0</v>
      </c>
      <c r="Y24" s="97">
        <v>0</v>
      </c>
      <c r="Z24" s="89">
        <v>84789.37</v>
      </c>
      <c r="AA24" s="101">
        <v>0</v>
      </c>
      <c r="AB24" s="97">
        <v>251372.17</v>
      </c>
      <c r="AC24" s="89">
        <v>229302.12</v>
      </c>
      <c r="AD24" s="101">
        <v>150246.74</v>
      </c>
      <c r="AE24" s="97">
        <v>112978.39</v>
      </c>
      <c r="AF24" s="89">
        <v>0</v>
      </c>
      <c r="AG24" s="101">
        <v>149129.75</v>
      </c>
      <c r="AH24" s="97">
        <v>1615.4400000000023</v>
      </c>
      <c r="AI24" s="89">
        <v>276735.56</v>
      </c>
      <c r="AJ24" s="101">
        <v>1615.44</v>
      </c>
      <c r="AK24" s="97">
        <v>1595.7599999999984</v>
      </c>
      <c r="AL24" s="89">
        <v>0</v>
      </c>
      <c r="AM24" s="101">
        <v>1595.76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1038527.2899999998</v>
      </c>
      <c r="BW24" s="77">
        <f t="shared" si="4"/>
        <v>1817026.19</v>
      </c>
      <c r="BX24" s="79">
        <f t="shared" si="4"/>
        <v>1001927.2499999999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11972.35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3811.71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3811.71</v>
      </c>
      <c r="BX26" s="79">
        <f t="shared" si="4"/>
        <v>11972.35</v>
      </c>
    </row>
    <row r="27" spans="2:76" ht="15">
      <c r="B27" s="13">
        <v>205</v>
      </c>
      <c r="C27" s="25" t="s">
        <v>107</v>
      </c>
      <c r="D27" s="88">
        <v>2052.04</v>
      </c>
      <c r="E27" s="89">
        <v>4953.22</v>
      </c>
      <c r="F27" s="90">
        <v>2052.04</v>
      </c>
      <c r="G27" s="88"/>
      <c r="H27" s="89"/>
      <c r="I27" s="90"/>
      <c r="J27" s="97">
        <v>5463.19</v>
      </c>
      <c r="K27" s="89">
        <v>934.85</v>
      </c>
      <c r="L27" s="101">
        <v>5463.19</v>
      </c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64025.649999999994</v>
      </c>
      <c r="Z27" s="89">
        <v>95799.15000000001</v>
      </c>
      <c r="AA27" s="101">
        <v>64025.65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71540.87999999999</v>
      </c>
      <c r="BW27" s="77">
        <f t="shared" si="4"/>
        <v>101687.22000000002</v>
      </c>
      <c r="BX27" s="79">
        <f t="shared" si="4"/>
        <v>71540.88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171335.22</v>
      </c>
      <c r="E28" s="78">
        <f t="shared" si="5"/>
        <v>50480.7</v>
      </c>
      <c r="F28" s="79">
        <f t="shared" si="5"/>
        <v>171335.2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5463.19</v>
      </c>
      <c r="K28" s="78">
        <f t="shared" si="5"/>
        <v>934.85</v>
      </c>
      <c r="L28" s="77">
        <f t="shared" si="5"/>
        <v>5463.19</v>
      </c>
      <c r="M28" s="98">
        <f t="shared" si="5"/>
        <v>395999.1699999999</v>
      </c>
      <c r="N28" s="78">
        <f t="shared" si="5"/>
        <v>1109004.65</v>
      </c>
      <c r="O28" s="77">
        <f t="shared" si="5"/>
        <v>395999.17</v>
      </c>
      <c r="P28" s="98">
        <f t="shared" si="5"/>
        <v>27851.86</v>
      </c>
      <c r="Q28" s="78">
        <f t="shared" si="5"/>
        <v>55000</v>
      </c>
      <c r="R28" s="77">
        <f t="shared" si="5"/>
        <v>63710.869999999995</v>
      </c>
      <c r="S28" s="98">
        <f t="shared" si="5"/>
        <v>77831.32</v>
      </c>
      <c r="T28" s="78">
        <f t="shared" si="5"/>
        <v>16667.01</v>
      </c>
      <c r="U28" s="77">
        <f t="shared" si="5"/>
        <v>70346.36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64025.649999999994</v>
      </c>
      <c r="Z28" s="78">
        <f t="shared" si="5"/>
        <v>180588.52000000002</v>
      </c>
      <c r="AA28" s="77">
        <f t="shared" si="5"/>
        <v>75998</v>
      </c>
      <c r="AB28" s="98">
        <f t="shared" si="5"/>
        <v>251372.17</v>
      </c>
      <c r="AC28" s="78">
        <f t="shared" si="5"/>
        <v>229302.12</v>
      </c>
      <c r="AD28" s="77">
        <f t="shared" si="5"/>
        <v>150246.74</v>
      </c>
      <c r="AE28" s="98">
        <f t="shared" si="5"/>
        <v>112978.39</v>
      </c>
      <c r="AF28" s="78">
        <f t="shared" si="5"/>
        <v>0</v>
      </c>
      <c r="AG28" s="77">
        <f t="shared" si="5"/>
        <v>149129.75</v>
      </c>
      <c r="AH28" s="98">
        <f t="shared" si="5"/>
        <v>1615.4400000000023</v>
      </c>
      <c r="AI28" s="78">
        <f t="shared" si="5"/>
        <v>276735.56</v>
      </c>
      <c r="AJ28" s="77">
        <f aca="true" t="shared" si="6" ref="AJ28:BO28">AJ23+AJ24+AJ25+AJ26+AJ27</f>
        <v>1615.44</v>
      </c>
      <c r="AK28" s="98">
        <f t="shared" si="6"/>
        <v>1595.7599999999984</v>
      </c>
      <c r="AL28" s="78">
        <f t="shared" si="6"/>
        <v>3811.71</v>
      </c>
      <c r="AM28" s="77">
        <f t="shared" si="6"/>
        <v>1595.76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1110068.1699999997</v>
      </c>
      <c r="BW28" s="77">
        <f>BW23+BW24+BW25+BW26+BW27</f>
        <v>1922525.1199999999</v>
      </c>
      <c r="BX28" s="95">
        <f>BX23+BX24+BX25+BX26+BX27</f>
        <v>1085440.48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>
        <v>0</v>
      </c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30885.42</v>
      </c>
      <c r="BM40" s="89">
        <v>0</v>
      </c>
      <c r="BN40" s="101">
        <v>30885.42</v>
      </c>
      <c r="BO40" s="97"/>
      <c r="BP40" s="89"/>
      <c r="BQ40" s="101"/>
      <c r="BR40" s="97"/>
      <c r="BS40" s="89"/>
      <c r="BT40" s="101"/>
      <c r="BU40" s="76"/>
      <c r="BV40" s="85">
        <f t="shared" si="10"/>
        <v>30885.42</v>
      </c>
      <c r="BW40" s="77">
        <f t="shared" si="10"/>
        <v>0</v>
      </c>
      <c r="BX40" s="79">
        <f t="shared" si="10"/>
        <v>30885.42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30885.42</v>
      </c>
      <c r="BM42" s="78">
        <f t="shared" si="12"/>
        <v>0</v>
      </c>
      <c r="BN42" s="77">
        <f t="shared" si="12"/>
        <v>30885.42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30885.42</v>
      </c>
      <c r="BW42" s="77">
        <f>BW38+BW39+BW40+BW41</f>
        <v>0</v>
      </c>
      <c r="BX42" s="95">
        <f>BX38+BX39+BX40+BX41</f>
        <v>30885.42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251135.45999999996</v>
      </c>
      <c r="BS49" s="89">
        <v>0</v>
      </c>
      <c r="BT49" s="101">
        <v>251133.26</v>
      </c>
      <c r="BU49" s="76"/>
      <c r="BV49" s="85">
        <f aca="true" t="shared" si="15" ref="BV49:BX50">D49+G49+J49+M49+P49+S49+V49+Y49+AB49+AE49+AH49+AK49+AN49+AQ49+AT49+AW49+AZ49+BC49+BF49+BI49+BL49+BO49+BR49</f>
        <v>251135.45999999996</v>
      </c>
      <c r="BW49" s="77">
        <f t="shared" si="15"/>
        <v>0</v>
      </c>
      <c r="BX49" s="79">
        <f t="shared" si="15"/>
        <v>251133.26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3648.9700000000003</v>
      </c>
      <c r="BS50" s="89">
        <v>0</v>
      </c>
      <c r="BT50" s="101">
        <v>961.55</v>
      </c>
      <c r="BU50" s="76"/>
      <c r="BV50" s="85">
        <f t="shared" si="15"/>
        <v>3648.9700000000003</v>
      </c>
      <c r="BW50" s="77">
        <f t="shared" si="15"/>
        <v>0</v>
      </c>
      <c r="BX50" s="79">
        <f t="shared" si="15"/>
        <v>961.55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254784.42999999996</v>
      </c>
      <c r="BS51" s="78">
        <f>BS49+BS50</f>
        <v>0</v>
      </c>
      <c r="BT51" s="77">
        <f>BT49+BT50</f>
        <v>252094.81</v>
      </c>
      <c r="BU51" s="85"/>
      <c r="BV51" s="85">
        <f>BV49+BV50</f>
        <v>254784.42999999996</v>
      </c>
      <c r="BW51" s="77">
        <f>BW49+BW50</f>
        <v>0</v>
      </c>
      <c r="BX51" s="95">
        <f>BX49+BX50</f>
        <v>252094.81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757852.33</v>
      </c>
      <c r="E53" s="86">
        <f t="shared" si="18"/>
        <v>162786.21</v>
      </c>
      <c r="F53" s="86">
        <f t="shared" si="18"/>
        <v>701194.73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39430.07</v>
      </c>
      <c r="K53" s="86">
        <f t="shared" si="18"/>
        <v>934.85</v>
      </c>
      <c r="L53" s="86">
        <f t="shared" si="18"/>
        <v>40262.850000000006</v>
      </c>
      <c r="M53" s="86">
        <f t="shared" si="18"/>
        <v>487163.3499999999</v>
      </c>
      <c r="N53" s="86">
        <f t="shared" si="18"/>
        <v>1109004.65</v>
      </c>
      <c r="O53" s="86">
        <f t="shared" si="18"/>
        <v>492339.55</v>
      </c>
      <c r="P53" s="86">
        <f t="shared" si="18"/>
        <v>108101.77</v>
      </c>
      <c r="Q53" s="86">
        <f t="shared" si="18"/>
        <v>55000</v>
      </c>
      <c r="R53" s="86">
        <f t="shared" si="18"/>
        <v>139704.81</v>
      </c>
      <c r="S53" s="86">
        <f t="shared" si="18"/>
        <v>98132.36000000002</v>
      </c>
      <c r="T53" s="86">
        <f t="shared" si="18"/>
        <v>16667.01</v>
      </c>
      <c r="U53" s="86">
        <f t="shared" si="18"/>
        <v>97838.99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79699.15</v>
      </c>
      <c r="Z53" s="86">
        <f t="shared" si="18"/>
        <v>180588.52000000002</v>
      </c>
      <c r="AA53" s="86">
        <f t="shared" si="18"/>
        <v>95277.6</v>
      </c>
      <c r="AB53" s="86">
        <f t="shared" si="18"/>
        <v>554703.48</v>
      </c>
      <c r="AC53" s="86">
        <f t="shared" si="18"/>
        <v>230852.12</v>
      </c>
      <c r="AD53" s="86">
        <f t="shared" si="18"/>
        <v>402091.58999999997</v>
      </c>
      <c r="AE53" s="86">
        <f t="shared" si="18"/>
        <v>196286.11</v>
      </c>
      <c r="AF53" s="86">
        <f t="shared" si="18"/>
        <v>0</v>
      </c>
      <c r="AG53" s="86">
        <f t="shared" si="18"/>
        <v>234440.7</v>
      </c>
      <c r="AH53" s="86">
        <f t="shared" si="18"/>
        <v>16137.920000000002</v>
      </c>
      <c r="AI53" s="86">
        <f t="shared" si="18"/>
        <v>276735.56</v>
      </c>
      <c r="AJ53" s="86">
        <f aca="true" t="shared" si="19" ref="AJ53:BT53">AJ20+AJ28+AJ35+AJ42+AJ46+AJ51</f>
        <v>23628.469999999998</v>
      </c>
      <c r="AK53" s="86">
        <f t="shared" si="19"/>
        <v>417851.52999999997</v>
      </c>
      <c r="AL53" s="86">
        <f t="shared" si="19"/>
        <v>133713.38999999998</v>
      </c>
      <c r="AM53" s="86">
        <f t="shared" si="19"/>
        <v>291593.16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3228.99</v>
      </c>
      <c r="AR53" s="86">
        <f t="shared" si="19"/>
        <v>0</v>
      </c>
      <c r="AS53" s="86">
        <f t="shared" si="19"/>
        <v>3434.7200000000003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41980.84</v>
      </c>
      <c r="BM53" s="86">
        <f t="shared" si="19"/>
        <v>0</v>
      </c>
      <c r="BN53" s="86">
        <f t="shared" si="19"/>
        <v>41980.84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254784.42999999996</v>
      </c>
      <c r="BS53" s="86">
        <f t="shared" si="19"/>
        <v>0</v>
      </c>
      <c r="BT53" s="86">
        <f t="shared" si="19"/>
        <v>252094.81</v>
      </c>
      <c r="BU53" s="86">
        <f>BU8</f>
        <v>0</v>
      </c>
      <c r="BV53" s="102">
        <f>BV8+BV20+BV28+BV35+BV42+BV46+BV51</f>
        <v>3055352.3299999996</v>
      </c>
      <c r="BW53" s="87">
        <f>BW20+BW28+BW35+BW42+BW46+BW51</f>
        <v>2166282.31</v>
      </c>
      <c r="BX53" s="87">
        <f>BX20+BX28+BX35+BX42+BX46+BX51</f>
        <v>2815882.82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590677.4100000011</v>
      </c>
      <c r="BW54" s="93"/>
      <c r="BX54" s="94">
        <f>IF((Spese_Rendiconto_2022!BX53-Entrate_Rendiconto_2022!E58)&lt;0,Entrate_Rendiconto_2022!E58-Spese_Rendiconto_2022!BX53,0)</f>
        <v>4323302.529999999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2023-06-21T07:51:20Z</dcterms:modified>
  <cp:category/>
  <cp:version/>
  <cp:contentType/>
  <cp:contentStatus/>
</cp:coreProperties>
</file>