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<sst xmlns="http://schemas.openxmlformats.org/spreadsheetml/2006/main" count="870" uniqueCount="149">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</sst>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81180.38</v>
      </c>
      <c r="E5" s="38"/>
    </row>
    <row r="6" spans="2:5" ht="15">
      <c r="B6" s="8"/>
      <c r="C6" s="5" t="s">
        <v>5</v>
      </c>
      <c r="D6" s="39">
        <v>966901.81</v>
      </c>
      <c r="E6" s="40"/>
    </row>
    <row r="7" spans="2:5" ht="15">
      <c r="B7" s="8"/>
      <c r="C7" s="5" t="s">
        <v>6</v>
      </c>
      <c r="D7" s="39">
        <v>1138436.85</v>
      </c>
      <c r="E7" s="40"/>
    </row>
    <row r="8" spans="2:5" ht="15.75" thickBot="1">
      <c r="B8" s="9"/>
      <c r="C8" s="6" t="s">
        <v>7</v>
      </c>
      <c r="D8" s="41"/>
      <c r="E8" s="42">
        <v>3339582.79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3704414.0300000007</v>
      </c>
      <c r="E10" s="45">
        <v>3464290.4800000004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0</v>
      </c>
      <c r="E14" s="45">
        <v>0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3704414.0300000007</v>
      </c>
      <c r="E16" s="51">
        <f>E10+E11+E12+E13+E14+E15</f>
        <v>3464290.4800000004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1483714.4600000004</v>
      </c>
      <c r="E18" s="45">
        <v>994717.62</v>
      </c>
    </row>
    <row r="19" spans="2:5" ht="15">
      <c r="B19" s="13">
        <v>20102</v>
      </c>
      <c r="C19" s="54" t="s">
        <v>21</v>
      </c>
      <c r="D19" s="39">
        <v>5279</v>
      </c>
      <c r="E19" s="50">
        <v>8070.360000000001</v>
      </c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1488993.4600000004</v>
      </c>
      <c r="E23" s="51">
        <f>E18+E19+E20+E21+E22</f>
        <v>1002787.98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201765.16</v>
      </c>
      <c r="E25" s="45">
        <v>196947.90000000002</v>
      </c>
    </row>
    <row r="26" spans="2:5" ht="15">
      <c r="B26" s="13">
        <v>30200</v>
      </c>
      <c r="C26" s="54" t="s">
        <v>28</v>
      </c>
      <c r="D26" s="39">
        <v>85529.06999999998</v>
      </c>
      <c r="E26" s="45">
        <v>88133.79999999999</v>
      </c>
    </row>
    <row r="27" spans="2:5" ht="15">
      <c r="B27" s="13">
        <v>30300</v>
      </c>
      <c r="C27" s="54" t="s">
        <v>29</v>
      </c>
      <c r="D27" s="39">
        <v>6.67</v>
      </c>
      <c r="E27" s="45">
        <v>4.33</v>
      </c>
    </row>
    <row r="28" spans="2:5" ht="15">
      <c r="B28" s="13">
        <v>30400</v>
      </c>
      <c r="C28" s="54" t="s">
        <v>30</v>
      </c>
      <c r="D28" s="49">
        <v>5217.52</v>
      </c>
      <c r="E28" s="45">
        <v>1.56</v>
      </c>
    </row>
    <row r="29" spans="2:5" ht="15">
      <c r="B29" s="13">
        <v>30500</v>
      </c>
      <c r="C29" s="54" t="s">
        <v>31</v>
      </c>
      <c r="D29" s="60">
        <v>274482.32</v>
      </c>
      <c r="E29" s="50">
        <v>233288.35</v>
      </c>
    </row>
    <row r="30" spans="2:5" ht="15.75" thickBot="1">
      <c r="B30" s="16">
        <v>30000</v>
      </c>
      <c r="C30" s="15" t="s">
        <v>32</v>
      </c>
      <c r="D30" s="48">
        <f>D25+D26+D27+D28+D29</f>
        <v>567000.74</v>
      </c>
      <c r="E30" s="51">
        <f>E25+E26+E27+E28+E29</f>
        <v>518375.94000000006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914661.82</v>
      </c>
      <c r="E33" s="59">
        <v>1032822.08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15400</v>
      </c>
      <c r="E35" s="45">
        <v>15400</v>
      </c>
    </row>
    <row r="36" spans="2:5" ht="15">
      <c r="B36" s="13">
        <v>40500</v>
      </c>
      <c r="C36" s="54" t="s">
        <v>39</v>
      </c>
      <c r="D36" s="49">
        <v>552917.44</v>
      </c>
      <c r="E36" s="50">
        <v>542471.5399999999</v>
      </c>
    </row>
    <row r="37" spans="2:5" ht="15.75" thickBot="1">
      <c r="B37" s="16">
        <v>40000</v>
      </c>
      <c r="C37" s="15" t="s">
        <v>40</v>
      </c>
      <c r="D37" s="48">
        <f>D32+D33+D34+D35+D36</f>
        <v>1482979.2599999998</v>
      </c>
      <c r="E37" s="51">
        <f>E32+E33+E34+E35+E36</f>
        <v>1590693.6199999999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731800.0499999999</v>
      </c>
      <c r="E54" s="45">
        <v>731800.0499999999</v>
      </c>
    </row>
    <row r="55" spans="2:5" ht="15">
      <c r="B55" s="13">
        <v>90200</v>
      </c>
      <c r="C55" s="54" t="s">
        <v>62</v>
      </c>
      <c r="D55" s="61">
        <v>6000</v>
      </c>
      <c r="E55" s="62">
        <v>6751.919999999996</v>
      </c>
    </row>
    <row r="56" spans="2:5" ht="15.75" thickBot="1">
      <c r="B56" s="16">
        <v>90000</v>
      </c>
      <c r="C56" s="15" t="s">
        <v>63</v>
      </c>
      <c r="D56" s="48">
        <f>D54+D55</f>
        <v>737800.0499999999</v>
      </c>
      <c r="E56" s="51">
        <f>E54+E55</f>
        <v>738551.97</v>
      </c>
    </row>
    <row r="57" spans="2:5" ht="16.5" thickBot="1" thickTop="1">
      <c r="B57" s="109" t="s">
        <v>64</v>
      </c>
      <c r="C57" s="110"/>
      <c r="D57" s="52">
        <f>D16+D23+D30+D37+D43+D49+D52+D56</f>
        <v>7981187.540000001</v>
      </c>
      <c r="E57" s="55">
        <f>E16+E23+E30+E37+E43+E49+E52+E56</f>
        <v>7314699.990000001</v>
      </c>
    </row>
    <row r="58" spans="2:5" ht="16.5" thickBot="1" thickTop="1">
      <c r="B58" s="109" t="s">
        <v>65</v>
      </c>
      <c r="C58" s="110"/>
      <c r="D58" s="52">
        <f>D57+D5+D6+D7+D8</f>
        <v>10167706.58</v>
      </c>
      <c r="E58" s="55">
        <f>E57+E5+E6+E7+E8</f>
        <v>10654282.780000001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IF((Spese_Rendiconto_2020!BV53+Spese_Rendiconto_2020!BW53-Entrate_Rendiconto_2020!D58)&gt;0,Spese_Rendiconto_2020!BV53+Spese_Rendiconto_2020!BW53-Entrate_Rendiconto_2020!D58,0)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20880.94</v>
      </c>
      <c r="E10" s="89">
        <v>0</v>
      </c>
      <c r="F10" s="90">
        <v>3526.4</v>
      </c>
      <c r="G10" s="88"/>
      <c r="H10" s="89"/>
      <c r="I10" s="90"/>
      <c r="J10" s="97">
        <v>0</v>
      </c>
      <c r="K10" s="89">
        <v>0</v>
      </c>
      <c r="L10" s="101">
        <v>0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20880.94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3526.4</v>
      </c>
    </row>
    <row r="11" spans="2:76" ht="15">
      <c r="B11" s="13">
        <v>102</v>
      </c>
      <c r="C11" s="25" t="s">
        <v>92</v>
      </c>
      <c r="D11" s="88">
        <v>7165.45</v>
      </c>
      <c r="E11" s="89">
        <v>0</v>
      </c>
      <c r="F11" s="90">
        <v>5384.490000000001</v>
      </c>
      <c r="G11" s="88"/>
      <c r="H11" s="89"/>
      <c r="I11" s="90"/>
      <c r="J11" s="97">
        <v>23.43</v>
      </c>
      <c r="K11" s="89">
        <v>0</v>
      </c>
      <c r="L11" s="101">
        <v>23.43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7188.88</v>
      </c>
      <c r="BW11" s="77">
        <f t="shared" si="1"/>
        <v>0</v>
      </c>
      <c r="BX11" s="79">
        <f t="shared" si="2"/>
        <v>5407.920000000001</v>
      </c>
    </row>
    <row r="12" spans="2:76" ht="15">
      <c r="B12" s="13">
        <v>103</v>
      </c>
      <c r="C12" s="25" t="s">
        <v>93</v>
      </c>
      <c r="D12" s="88">
        <v>287427.27</v>
      </c>
      <c r="E12" s="89">
        <v>14083.3</v>
      </c>
      <c r="F12" s="90">
        <v>277167.14999999997</v>
      </c>
      <c r="G12" s="88"/>
      <c r="H12" s="89"/>
      <c r="I12" s="90"/>
      <c r="J12" s="97">
        <v>68312.32</v>
      </c>
      <c r="K12" s="89">
        <v>0</v>
      </c>
      <c r="L12" s="101">
        <v>59872.96000000001</v>
      </c>
      <c r="M12" s="91">
        <v>52054.74</v>
      </c>
      <c r="N12" s="89">
        <v>0</v>
      </c>
      <c r="O12" s="90">
        <v>47427.439999999995</v>
      </c>
      <c r="P12" s="91">
        <v>5598.62</v>
      </c>
      <c r="Q12" s="89">
        <v>0</v>
      </c>
      <c r="R12" s="90">
        <v>5812.99</v>
      </c>
      <c r="S12" s="91">
        <v>1278269.47</v>
      </c>
      <c r="T12" s="89">
        <v>21170.55</v>
      </c>
      <c r="U12" s="90">
        <v>1071241.38</v>
      </c>
      <c r="V12" s="91">
        <v>208750.45999999996</v>
      </c>
      <c r="W12" s="89">
        <v>10370</v>
      </c>
      <c r="X12" s="90">
        <v>210405.27000000002</v>
      </c>
      <c r="Y12" s="91">
        <v>30451.2</v>
      </c>
      <c r="Z12" s="89">
        <v>25376</v>
      </c>
      <c r="AA12" s="90">
        <v>20935.2</v>
      </c>
      <c r="AB12" s="91">
        <v>1012575.88</v>
      </c>
      <c r="AC12" s="89">
        <v>6100</v>
      </c>
      <c r="AD12" s="90">
        <v>1017826.5899999999</v>
      </c>
      <c r="AE12" s="91">
        <v>377877.32</v>
      </c>
      <c r="AF12" s="89">
        <v>0</v>
      </c>
      <c r="AG12" s="90">
        <v>442153.58</v>
      </c>
      <c r="AH12" s="91">
        <v>20188.17</v>
      </c>
      <c r="AI12" s="89">
        <v>0</v>
      </c>
      <c r="AJ12" s="90">
        <v>5546.17</v>
      </c>
      <c r="AK12" s="91">
        <v>15676.5</v>
      </c>
      <c r="AL12" s="89">
        <v>5721.02</v>
      </c>
      <c r="AM12" s="90">
        <v>14366.09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>
        <v>67.28</v>
      </c>
      <c r="BA12" s="89">
        <v>0</v>
      </c>
      <c r="BB12" s="90">
        <v>67.28</v>
      </c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3357249.2299999995</v>
      </c>
      <c r="BW12" s="77">
        <f t="shared" si="1"/>
        <v>82820.87000000001</v>
      </c>
      <c r="BX12" s="79">
        <f t="shared" si="2"/>
        <v>3172822.099999999</v>
      </c>
    </row>
    <row r="13" spans="2:76" ht="15">
      <c r="B13" s="13">
        <v>104</v>
      </c>
      <c r="C13" s="25" t="s">
        <v>19</v>
      </c>
      <c r="D13" s="88">
        <v>940058.1</v>
      </c>
      <c r="E13" s="89">
        <v>0</v>
      </c>
      <c r="F13" s="90">
        <v>928065.6799999999</v>
      </c>
      <c r="G13" s="88"/>
      <c r="H13" s="89"/>
      <c r="I13" s="90"/>
      <c r="J13" s="97">
        <v>5658.45</v>
      </c>
      <c r="K13" s="89">
        <v>0</v>
      </c>
      <c r="L13" s="101">
        <v>513.45</v>
      </c>
      <c r="M13" s="91">
        <v>116587.55</v>
      </c>
      <c r="N13" s="89">
        <v>0</v>
      </c>
      <c r="O13" s="90">
        <v>87633.97</v>
      </c>
      <c r="P13" s="91">
        <v>11348</v>
      </c>
      <c r="Q13" s="89">
        <v>0</v>
      </c>
      <c r="R13" s="90">
        <v>11348</v>
      </c>
      <c r="S13" s="91">
        <v>24131.89</v>
      </c>
      <c r="T13" s="89">
        <v>0</v>
      </c>
      <c r="U13" s="90">
        <v>0</v>
      </c>
      <c r="V13" s="91">
        <v>188035</v>
      </c>
      <c r="W13" s="89">
        <v>0</v>
      </c>
      <c r="X13" s="90">
        <v>194455.63</v>
      </c>
      <c r="Y13" s="91"/>
      <c r="Z13" s="89"/>
      <c r="AA13" s="90"/>
      <c r="AB13" s="91">
        <v>24889.56</v>
      </c>
      <c r="AC13" s="89">
        <v>0</v>
      </c>
      <c r="AD13" s="90">
        <v>25636.04</v>
      </c>
      <c r="AE13" s="91"/>
      <c r="AF13" s="89"/>
      <c r="AG13" s="90"/>
      <c r="AH13" s="91">
        <v>500</v>
      </c>
      <c r="AI13" s="89">
        <v>0</v>
      </c>
      <c r="AJ13" s="90">
        <v>0</v>
      </c>
      <c r="AK13" s="91">
        <v>52142</v>
      </c>
      <c r="AL13" s="89">
        <v>0</v>
      </c>
      <c r="AM13" s="90">
        <v>39290.19</v>
      </c>
      <c r="AN13" s="91">
        <v>0</v>
      </c>
      <c r="AO13" s="89">
        <v>0</v>
      </c>
      <c r="AP13" s="90">
        <v>0</v>
      </c>
      <c r="AQ13" s="91">
        <v>0</v>
      </c>
      <c r="AR13" s="89">
        <v>0</v>
      </c>
      <c r="AS13" s="90">
        <v>0</v>
      </c>
      <c r="AT13" s="91"/>
      <c r="AU13" s="89"/>
      <c r="AV13" s="90"/>
      <c r="AW13" s="97">
        <v>4736.51</v>
      </c>
      <c r="AX13" s="89">
        <v>0</v>
      </c>
      <c r="AY13" s="101">
        <v>4736.51</v>
      </c>
      <c r="AZ13" s="91">
        <v>0</v>
      </c>
      <c r="BA13" s="89">
        <v>0</v>
      </c>
      <c r="BB13" s="90">
        <v>0</v>
      </c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1368087.0599999998</v>
      </c>
      <c r="BW13" s="77">
        <f t="shared" si="1"/>
        <v>0</v>
      </c>
      <c r="BX13" s="79">
        <f t="shared" si="2"/>
        <v>1291679.47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15324.99</v>
      </c>
      <c r="BM16" s="89">
        <v>0</v>
      </c>
      <c r="BN16" s="90">
        <v>15324.99</v>
      </c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15324.99</v>
      </c>
      <c r="BW16" s="77">
        <f t="shared" si="1"/>
        <v>0</v>
      </c>
      <c r="BX16" s="79">
        <f t="shared" si="2"/>
        <v>15324.99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62010.49999999999</v>
      </c>
      <c r="E18" s="89">
        <v>0</v>
      </c>
      <c r="F18" s="90">
        <v>35384.600000000006</v>
      </c>
      <c r="G18" s="88"/>
      <c r="H18" s="89"/>
      <c r="I18" s="90"/>
      <c r="J18" s="97"/>
      <c r="K18" s="89"/>
      <c r="L18" s="101"/>
      <c r="M18" s="97">
        <v>997.8000000000002</v>
      </c>
      <c r="N18" s="89">
        <v>0</v>
      </c>
      <c r="O18" s="101">
        <v>114.9</v>
      </c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63008.299999999996</v>
      </c>
      <c r="BW18" s="77">
        <f t="shared" si="1"/>
        <v>0</v>
      </c>
      <c r="BX18" s="79">
        <f t="shared" si="2"/>
        <v>35499.50000000001</v>
      </c>
    </row>
    <row r="19" spans="2:76" ht="15">
      <c r="B19" s="13">
        <v>110</v>
      </c>
      <c r="C19" s="25" t="s">
        <v>98</v>
      </c>
      <c r="D19" s="88">
        <v>58528.98999999999</v>
      </c>
      <c r="E19" s="89">
        <v>0</v>
      </c>
      <c r="F19" s="90">
        <v>61409.6</v>
      </c>
      <c r="G19" s="88"/>
      <c r="H19" s="89"/>
      <c r="I19" s="90"/>
      <c r="J19" s="97">
        <v>98.2</v>
      </c>
      <c r="K19" s="89">
        <v>0</v>
      </c>
      <c r="L19" s="101">
        <v>98.2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>
        <v>0</v>
      </c>
      <c r="AF19" s="89">
        <v>0</v>
      </c>
      <c r="AG19" s="101">
        <v>0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58627.18999999999</v>
      </c>
      <c r="BW19" s="77">
        <f t="shared" si="1"/>
        <v>0</v>
      </c>
      <c r="BX19" s="79">
        <f t="shared" si="2"/>
        <v>61507.799999999996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1376071.25</v>
      </c>
      <c r="E20" s="78">
        <f t="shared" si="3"/>
        <v>14083.3</v>
      </c>
      <c r="F20" s="79">
        <f t="shared" si="3"/>
        <v>1310937.9200000002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74092.4</v>
      </c>
      <c r="K20" s="78">
        <f t="shared" si="3"/>
        <v>0</v>
      </c>
      <c r="L20" s="77">
        <f t="shared" si="3"/>
        <v>60508.04</v>
      </c>
      <c r="M20" s="98">
        <f t="shared" si="3"/>
        <v>169640.09</v>
      </c>
      <c r="N20" s="78">
        <f t="shared" si="3"/>
        <v>0</v>
      </c>
      <c r="O20" s="77">
        <f t="shared" si="3"/>
        <v>135176.31</v>
      </c>
      <c r="P20" s="98">
        <f t="shared" si="3"/>
        <v>16946.62</v>
      </c>
      <c r="Q20" s="78">
        <f t="shared" si="3"/>
        <v>0</v>
      </c>
      <c r="R20" s="77">
        <f t="shared" si="3"/>
        <v>17160.989999999998</v>
      </c>
      <c r="S20" s="98">
        <f t="shared" si="3"/>
        <v>1302401.3599999999</v>
      </c>
      <c r="T20" s="78">
        <f t="shared" si="3"/>
        <v>21170.55</v>
      </c>
      <c r="U20" s="77">
        <f t="shared" si="3"/>
        <v>1071241.38</v>
      </c>
      <c r="V20" s="98">
        <f t="shared" si="3"/>
        <v>396785.45999999996</v>
      </c>
      <c r="W20" s="78">
        <f t="shared" si="3"/>
        <v>10370</v>
      </c>
      <c r="X20" s="77">
        <f t="shared" si="3"/>
        <v>404860.9</v>
      </c>
      <c r="Y20" s="98">
        <f t="shared" si="3"/>
        <v>30451.2</v>
      </c>
      <c r="Z20" s="78">
        <f t="shared" si="3"/>
        <v>25376</v>
      </c>
      <c r="AA20" s="77">
        <f t="shared" si="3"/>
        <v>20935.2</v>
      </c>
      <c r="AB20" s="98">
        <f t="shared" si="3"/>
        <v>1037465.4400000001</v>
      </c>
      <c r="AC20" s="78">
        <f t="shared" si="3"/>
        <v>6100</v>
      </c>
      <c r="AD20" s="77">
        <f t="shared" si="3"/>
        <v>1043462.6299999999</v>
      </c>
      <c r="AE20" s="98">
        <f t="shared" si="3"/>
        <v>377877.32</v>
      </c>
      <c r="AF20" s="78">
        <f t="shared" si="3"/>
        <v>0</v>
      </c>
      <c r="AG20" s="77">
        <f t="shared" si="3"/>
        <v>442153.58</v>
      </c>
      <c r="AH20" s="98">
        <f t="shared" si="3"/>
        <v>20688.17</v>
      </c>
      <c r="AI20" s="78">
        <f t="shared" si="3"/>
        <v>0</v>
      </c>
      <c r="AJ20" s="77">
        <f t="shared" si="3"/>
        <v>5546.17</v>
      </c>
      <c r="AK20" s="98">
        <f t="shared" si="3"/>
        <v>67818.5</v>
      </c>
      <c r="AL20" s="78">
        <f t="shared" si="3"/>
        <v>5721.02</v>
      </c>
      <c r="AM20" s="77">
        <f t="shared" si="3"/>
        <v>53656.28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4736.51</v>
      </c>
      <c r="AX20" s="78">
        <f t="shared" si="3"/>
        <v>0</v>
      </c>
      <c r="AY20" s="77">
        <f t="shared" si="3"/>
        <v>4736.51</v>
      </c>
      <c r="AZ20" s="98">
        <f t="shared" si="3"/>
        <v>67.28</v>
      </c>
      <c r="BA20" s="78">
        <f t="shared" si="3"/>
        <v>0</v>
      </c>
      <c r="BB20" s="77">
        <f t="shared" si="3"/>
        <v>67.28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15324.99</v>
      </c>
      <c r="BM20" s="78">
        <f t="shared" si="3"/>
        <v>0</v>
      </c>
      <c r="BN20" s="77">
        <f t="shared" si="3"/>
        <v>15324.99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4890366.59</v>
      </c>
      <c r="BW20" s="77">
        <f>BW10+BW11+BW12+BW13+BW14+BW15+BW16+BW17+BW18+BW19</f>
        <v>82820.87000000001</v>
      </c>
      <c r="BX20" s="95">
        <f>BX10+BX11+BX12+BX13+BX14+BX15+BX16+BX17+BX18+BX19</f>
        <v>4585768.179999999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141931.42</v>
      </c>
      <c r="E24" s="89">
        <v>22675.66</v>
      </c>
      <c r="F24" s="90">
        <v>89407.21</v>
      </c>
      <c r="G24" s="88"/>
      <c r="H24" s="89"/>
      <c r="I24" s="90"/>
      <c r="J24" s="97">
        <v>16901.88</v>
      </c>
      <c r="K24" s="89">
        <v>0</v>
      </c>
      <c r="L24" s="101">
        <v>0</v>
      </c>
      <c r="M24" s="97">
        <v>328840.26</v>
      </c>
      <c r="N24" s="89">
        <v>153269.16</v>
      </c>
      <c r="O24" s="101">
        <v>306684.11999999994</v>
      </c>
      <c r="P24" s="97"/>
      <c r="Q24" s="89"/>
      <c r="R24" s="101"/>
      <c r="S24" s="97">
        <v>813010.3500000001</v>
      </c>
      <c r="T24" s="89">
        <v>205160.34000000003</v>
      </c>
      <c r="U24" s="101">
        <v>974687.4700000001</v>
      </c>
      <c r="V24" s="97">
        <v>400314.30999999994</v>
      </c>
      <c r="W24" s="89">
        <v>233046.29</v>
      </c>
      <c r="X24" s="101">
        <v>459177.20999999996</v>
      </c>
      <c r="Y24" s="97">
        <v>24989.629999999997</v>
      </c>
      <c r="Z24" s="89">
        <v>95000</v>
      </c>
      <c r="AA24" s="101">
        <v>22427.629999999997</v>
      </c>
      <c r="AB24" s="97">
        <v>8881.600000000006</v>
      </c>
      <c r="AC24" s="89">
        <v>0</v>
      </c>
      <c r="AD24" s="101">
        <v>0</v>
      </c>
      <c r="AE24" s="97">
        <v>646896.98</v>
      </c>
      <c r="AF24" s="89">
        <v>202744.66999999998</v>
      </c>
      <c r="AG24" s="101">
        <v>465029.16</v>
      </c>
      <c r="AH24" s="97">
        <v>0</v>
      </c>
      <c r="AI24" s="89">
        <v>0</v>
      </c>
      <c r="AJ24" s="101">
        <v>0</v>
      </c>
      <c r="AK24" s="97">
        <v>1547.3999999999996</v>
      </c>
      <c r="AL24" s="89">
        <v>13452.6</v>
      </c>
      <c r="AM24" s="101">
        <v>1547.4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>
        <v>0</v>
      </c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2383313.83</v>
      </c>
      <c r="BW24" s="77">
        <f t="shared" si="4"/>
        <v>925348.7200000001</v>
      </c>
      <c r="BX24" s="79">
        <f t="shared" si="4"/>
        <v>2318960.1999999997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10000</v>
      </c>
      <c r="Q25" s="89">
        <v>0</v>
      </c>
      <c r="R25" s="101">
        <v>0</v>
      </c>
      <c r="S25" s="97"/>
      <c r="T25" s="89"/>
      <c r="U25" s="101"/>
      <c r="V25" s="97">
        <v>17939.58</v>
      </c>
      <c r="W25" s="89">
        <v>0</v>
      </c>
      <c r="X25" s="101">
        <v>17939.58</v>
      </c>
      <c r="Y25" s="97"/>
      <c r="Z25" s="89"/>
      <c r="AA25" s="101"/>
      <c r="AB25" s="97"/>
      <c r="AC25" s="89"/>
      <c r="AD25" s="101"/>
      <c r="AE25" s="97">
        <v>0</v>
      </c>
      <c r="AF25" s="89">
        <v>0</v>
      </c>
      <c r="AG25" s="101">
        <v>0</v>
      </c>
      <c r="AH25" s="97">
        <v>0</v>
      </c>
      <c r="AI25" s="89">
        <v>0</v>
      </c>
      <c r="AJ25" s="101">
        <v>0</v>
      </c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>
        <v>0</v>
      </c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27939.58</v>
      </c>
      <c r="BW25" s="77">
        <f t="shared" si="4"/>
        <v>0</v>
      </c>
      <c r="BX25" s="79">
        <f t="shared" si="4"/>
        <v>17939.58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141931.42</v>
      </c>
      <c r="E28" s="78">
        <f t="shared" si="5"/>
        <v>22675.66</v>
      </c>
      <c r="F28" s="79">
        <f t="shared" si="5"/>
        <v>89407.21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16901.88</v>
      </c>
      <c r="K28" s="78">
        <f t="shared" si="5"/>
        <v>0</v>
      </c>
      <c r="L28" s="77">
        <f t="shared" si="5"/>
        <v>0</v>
      </c>
      <c r="M28" s="98">
        <f t="shared" si="5"/>
        <v>328840.26</v>
      </c>
      <c r="N28" s="78">
        <f t="shared" si="5"/>
        <v>153269.16</v>
      </c>
      <c r="O28" s="77">
        <f t="shared" si="5"/>
        <v>306684.11999999994</v>
      </c>
      <c r="P28" s="98">
        <f t="shared" si="5"/>
        <v>10000</v>
      </c>
      <c r="Q28" s="78">
        <f t="shared" si="5"/>
        <v>0</v>
      </c>
      <c r="R28" s="77">
        <f t="shared" si="5"/>
        <v>0</v>
      </c>
      <c r="S28" s="98">
        <f t="shared" si="5"/>
        <v>813010.3500000001</v>
      </c>
      <c r="T28" s="78">
        <f t="shared" si="5"/>
        <v>205160.34000000003</v>
      </c>
      <c r="U28" s="77">
        <f t="shared" si="5"/>
        <v>974687.4700000001</v>
      </c>
      <c r="V28" s="98">
        <f t="shared" si="5"/>
        <v>418253.88999999996</v>
      </c>
      <c r="W28" s="78">
        <f t="shared" si="5"/>
        <v>233046.29</v>
      </c>
      <c r="X28" s="77">
        <f t="shared" si="5"/>
        <v>477116.79</v>
      </c>
      <c r="Y28" s="98">
        <f t="shared" si="5"/>
        <v>24989.629999999997</v>
      </c>
      <c r="Z28" s="78">
        <f t="shared" si="5"/>
        <v>95000</v>
      </c>
      <c r="AA28" s="77">
        <f t="shared" si="5"/>
        <v>22427.629999999997</v>
      </c>
      <c r="AB28" s="98">
        <f t="shared" si="5"/>
        <v>8881.600000000006</v>
      </c>
      <c r="AC28" s="78">
        <f t="shared" si="5"/>
        <v>0</v>
      </c>
      <c r="AD28" s="77">
        <f t="shared" si="5"/>
        <v>0</v>
      </c>
      <c r="AE28" s="98">
        <f t="shared" si="5"/>
        <v>646896.98</v>
      </c>
      <c r="AF28" s="78">
        <f t="shared" si="5"/>
        <v>202744.66999999998</v>
      </c>
      <c r="AG28" s="77">
        <f t="shared" si="5"/>
        <v>465029.16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1547.3999999999996</v>
      </c>
      <c r="AL28" s="78">
        <f t="shared" si="6"/>
        <v>13452.6</v>
      </c>
      <c r="AM28" s="77">
        <f t="shared" si="6"/>
        <v>1547.4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2411253.41</v>
      </c>
      <c r="BW28" s="77">
        <f>BW23+BW24+BW25+BW26+BW27</f>
        <v>925348.7200000001</v>
      </c>
      <c r="BX28" s="95">
        <f>BX23+BX24+BX25+BX26+BX27</f>
        <v>2336899.78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102336.36000000002</v>
      </c>
      <c r="BM40" s="89">
        <v>0</v>
      </c>
      <c r="BN40" s="101">
        <v>102336.36000000002</v>
      </c>
      <c r="BO40" s="97"/>
      <c r="BP40" s="89"/>
      <c r="BQ40" s="101"/>
      <c r="BR40" s="97"/>
      <c r="BS40" s="89"/>
      <c r="BT40" s="101"/>
      <c r="BU40" s="76"/>
      <c r="BV40" s="85">
        <f t="shared" si="10"/>
        <v>102336.36000000002</v>
      </c>
      <c r="BW40" s="77">
        <f t="shared" si="10"/>
        <v>0</v>
      </c>
      <c r="BX40" s="79">
        <f t="shared" si="10"/>
        <v>102336.36000000002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102336.36000000002</v>
      </c>
      <c r="BM42" s="78">
        <f t="shared" si="12"/>
        <v>0</v>
      </c>
      <c r="BN42" s="77">
        <f t="shared" si="12"/>
        <v>102336.36000000002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102336.36000000002</v>
      </c>
      <c r="BW42" s="77">
        <f>BW38+BW39+BW40+BW41</f>
        <v>0</v>
      </c>
      <c r="BX42" s="95">
        <f>BX38+BX39+BX40+BX41</f>
        <v>102336.36000000002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731800.0499999999</v>
      </c>
      <c r="BS49" s="89">
        <v>0</v>
      </c>
      <c r="BT49" s="101">
        <v>707912.39</v>
      </c>
      <c r="BU49" s="76"/>
      <c r="BV49" s="85">
        <f aca="true" t="shared" si="15" ref="BV49:BX50">D49+G49+J49+M49+P49+S49+V49+Y49+AB49+AE49+AH49+AK49+AN49+AQ49+AT49+AW49+AZ49+BC49+BF49+BI49+BL49+BO49+BR49</f>
        <v>731800.0499999999</v>
      </c>
      <c r="BW49" s="77">
        <f t="shared" si="15"/>
        <v>0</v>
      </c>
      <c r="BX49" s="79">
        <f t="shared" si="15"/>
        <v>707912.39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6000</v>
      </c>
      <c r="BS50" s="89">
        <v>0</v>
      </c>
      <c r="BT50" s="101">
        <v>15062.420000000002</v>
      </c>
      <c r="BU50" s="76"/>
      <c r="BV50" s="85">
        <f t="shared" si="15"/>
        <v>6000</v>
      </c>
      <c r="BW50" s="77">
        <f t="shared" si="15"/>
        <v>0</v>
      </c>
      <c r="BX50" s="79">
        <f t="shared" si="15"/>
        <v>15062.420000000002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737800.0499999999</v>
      </c>
      <c r="BS51" s="78">
        <f>BS49+BS50</f>
        <v>0</v>
      </c>
      <c r="BT51" s="77">
        <f>BT49+BT50</f>
        <v>722974.81</v>
      </c>
      <c r="BU51" s="85"/>
      <c r="BV51" s="85">
        <f>BV49+BV50</f>
        <v>737800.0499999999</v>
      </c>
      <c r="BW51" s="77">
        <f>BW49+BW50</f>
        <v>0</v>
      </c>
      <c r="BX51" s="95">
        <f>BX49+BX50</f>
        <v>722974.81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1518002.67</v>
      </c>
      <c r="E53" s="86">
        <f t="shared" si="18"/>
        <v>36758.96</v>
      </c>
      <c r="F53" s="86">
        <f t="shared" si="18"/>
        <v>1400345.1300000001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90994.28</v>
      </c>
      <c r="K53" s="86">
        <f t="shared" si="18"/>
        <v>0</v>
      </c>
      <c r="L53" s="86">
        <f t="shared" si="18"/>
        <v>60508.04</v>
      </c>
      <c r="M53" s="86">
        <f t="shared" si="18"/>
        <v>498480.35</v>
      </c>
      <c r="N53" s="86">
        <f t="shared" si="18"/>
        <v>153269.16</v>
      </c>
      <c r="O53" s="86">
        <f t="shared" si="18"/>
        <v>441860.42999999993</v>
      </c>
      <c r="P53" s="86">
        <f t="shared" si="18"/>
        <v>26946.62</v>
      </c>
      <c r="Q53" s="86">
        <f t="shared" si="18"/>
        <v>0</v>
      </c>
      <c r="R53" s="86">
        <f t="shared" si="18"/>
        <v>17160.989999999998</v>
      </c>
      <c r="S53" s="86">
        <f t="shared" si="18"/>
        <v>2115411.71</v>
      </c>
      <c r="T53" s="86">
        <f t="shared" si="18"/>
        <v>226330.89</v>
      </c>
      <c r="U53" s="86">
        <f t="shared" si="18"/>
        <v>2045928.85</v>
      </c>
      <c r="V53" s="86">
        <f t="shared" si="18"/>
        <v>815039.3499999999</v>
      </c>
      <c r="W53" s="86">
        <f t="shared" si="18"/>
        <v>243416.29</v>
      </c>
      <c r="X53" s="86">
        <f t="shared" si="18"/>
        <v>881977.69</v>
      </c>
      <c r="Y53" s="86">
        <f t="shared" si="18"/>
        <v>55440.83</v>
      </c>
      <c r="Z53" s="86">
        <f t="shared" si="18"/>
        <v>120376</v>
      </c>
      <c r="AA53" s="86">
        <f t="shared" si="18"/>
        <v>43362.83</v>
      </c>
      <c r="AB53" s="86">
        <f t="shared" si="18"/>
        <v>1046347.04</v>
      </c>
      <c r="AC53" s="86">
        <f t="shared" si="18"/>
        <v>6100</v>
      </c>
      <c r="AD53" s="86">
        <f t="shared" si="18"/>
        <v>1043462.6299999999</v>
      </c>
      <c r="AE53" s="86">
        <f t="shared" si="18"/>
        <v>1024774.3</v>
      </c>
      <c r="AF53" s="86">
        <f t="shared" si="18"/>
        <v>202744.66999999998</v>
      </c>
      <c r="AG53" s="86">
        <f t="shared" si="18"/>
        <v>907182.74</v>
      </c>
      <c r="AH53" s="86">
        <f t="shared" si="18"/>
        <v>20688.17</v>
      </c>
      <c r="AI53" s="86">
        <f t="shared" si="18"/>
        <v>0</v>
      </c>
      <c r="AJ53" s="86">
        <f aca="true" t="shared" si="19" ref="AJ53:BT53">AJ20+AJ28+AJ35+AJ42+AJ46+AJ51</f>
        <v>5546.17</v>
      </c>
      <c r="AK53" s="86">
        <f t="shared" si="19"/>
        <v>69365.9</v>
      </c>
      <c r="AL53" s="86">
        <f t="shared" si="19"/>
        <v>19173.620000000003</v>
      </c>
      <c r="AM53" s="86">
        <f t="shared" si="19"/>
        <v>55203.68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4736.51</v>
      </c>
      <c r="AX53" s="86">
        <f t="shared" si="19"/>
        <v>0</v>
      </c>
      <c r="AY53" s="86">
        <f t="shared" si="19"/>
        <v>4736.51</v>
      </c>
      <c r="AZ53" s="86">
        <f t="shared" si="19"/>
        <v>67.28</v>
      </c>
      <c r="BA53" s="86">
        <f t="shared" si="19"/>
        <v>0</v>
      </c>
      <c r="BB53" s="86">
        <f t="shared" si="19"/>
        <v>67.28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117661.35000000002</v>
      </c>
      <c r="BM53" s="86">
        <f t="shared" si="19"/>
        <v>0</v>
      </c>
      <c r="BN53" s="86">
        <f t="shared" si="19"/>
        <v>117661.35000000002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737800.0499999999</v>
      </c>
      <c r="BS53" s="86">
        <f t="shared" si="19"/>
        <v>0</v>
      </c>
      <c r="BT53" s="86">
        <f t="shared" si="19"/>
        <v>722974.81</v>
      </c>
      <c r="BU53" s="86">
        <f>BU8</f>
        <v>0</v>
      </c>
      <c r="BV53" s="102">
        <f>BV8+BV20+BV28+BV35+BV42+BV46+BV51</f>
        <v>8141756.41</v>
      </c>
      <c r="BW53" s="87">
        <f>BW20+BW28+BW35+BW42+BW46+BW51</f>
        <v>1008169.5900000001</v>
      </c>
      <c r="BX53" s="87">
        <f>BX20+BX28+BX35+BX42+BX46+BX51</f>
        <v>7747979.129999999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IF((Spese_Rendiconto_2020!BV53+Spese_Rendiconto_2020!BW53-Entrate_Rendiconto_2020!D58)&lt;0,Entrate_Rendiconto_2020!D58-Spese_Rendiconto_2020!BV53-Spese_Rendiconto_2020!BW53,0)</f>
        <v>1017780.5799999998</v>
      </c>
      <c r="BW54" s="93"/>
      <c r="BX54" s="94">
        <f>IF((Spese_Rendiconto_2020!BX53-Entrate_Rendiconto_2020!E58)&lt;0,Entrate_Rendiconto_2020!E58-Spese_Rendiconto_2020!BX53,0)</f>
        <v>2906303.6500000022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2021-10-11T12:45:21Z</dcterms:modified>
  <cp:category/>
  <cp:version/>
  <cp:contentType/>
  <cp:contentStatus/>
</cp:coreProperties>
</file>