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<sst xmlns="http://schemas.openxmlformats.org/spreadsheetml/2006/main" count="870" uniqueCount="149">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</sst>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12725.73</v>
      </c>
      <c r="E5" s="38"/>
    </row>
    <row r="6" spans="2:5" ht="15">
      <c r="B6" s="8"/>
      <c r="C6" s="5" t="s">
        <v>5</v>
      </c>
      <c r="D6" s="39">
        <v>28208.77</v>
      </c>
      <c r="E6" s="40"/>
    </row>
    <row r="7" spans="2:5" ht="15">
      <c r="B7" s="8"/>
      <c r="C7" s="5" t="s">
        <v>6</v>
      </c>
      <c r="D7" s="39">
        <v>150000</v>
      </c>
      <c r="E7" s="40"/>
    </row>
    <row r="8" spans="2:5" ht="15.75" thickBot="1">
      <c r="B8" s="9"/>
      <c r="C8" s="6" t="s">
        <v>7</v>
      </c>
      <c r="D8" s="41"/>
      <c r="E8" s="42">
        <v>81621.01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837981.48</v>
      </c>
      <c r="E10" s="45">
        <v>851186.1100000001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187397.81</v>
      </c>
      <c r="E14" s="45">
        <v>192953.93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1025379.29</v>
      </c>
      <c r="E16" s="51">
        <f>E10+E11+E12+E13+E14+E15</f>
        <v>1044140.04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56644.1</v>
      </c>
      <c r="E18" s="45">
        <v>68283.26000000001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56644.1</v>
      </c>
      <c r="E23" s="51">
        <f>E18+E19+E20+E21+E22</f>
        <v>68283.26000000001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134059.44</v>
      </c>
      <c r="E25" s="45">
        <v>133160.36</v>
      </c>
    </row>
    <row r="26" spans="2:5" ht="15">
      <c r="B26" s="13">
        <v>30200</v>
      </c>
      <c r="C26" s="54" t="s">
        <v>28</v>
      </c>
      <c r="D26" s="39">
        <v>10000</v>
      </c>
      <c r="E26" s="45">
        <v>6682.64</v>
      </c>
    </row>
    <row r="27" spans="2:5" ht="15">
      <c r="B27" s="13">
        <v>30300</v>
      </c>
      <c r="C27" s="54" t="s">
        <v>29</v>
      </c>
      <c r="D27" s="39">
        <v>56.95</v>
      </c>
      <c r="E27" s="45">
        <v>56.95</v>
      </c>
    </row>
    <row r="28" spans="2:5" ht="15">
      <c r="B28" s="13">
        <v>30400</v>
      </c>
      <c r="C28" s="54" t="s">
        <v>30</v>
      </c>
      <c r="D28" s="49">
        <v>1188</v>
      </c>
      <c r="E28" s="45">
        <v>4.68</v>
      </c>
    </row>
    <row r="29" spans="2:5" ht="15">
      <c r="B29" s="13">
        <v>30500</v>
      </c>
      <c r="C29" s="54" t="s">
        <v>31</v>
      </c>
      <c r="D29" s="60">
        <v>13987.8</v>
      </c>
      <c r="E29" s="50">
        <v>12979.82</v>
      </c>
    </row>
    <row r="30" spans="2:5" ht="15.75" thickBot="1">
      <c r="B30" s="16">
        <v>30000</v>
      </c>
      <c r="C30" s="15" t="s">
        <v>32</v>
      </c>
      <c r="D30" s="48">
        <f>D25+D26+D27+D28+D29</f>
        <v>159292.19</v>
      </c>
      <c r="E30" s="51">
        <f>E25+E26+E27+E28+E29</f>
        <v>152884.45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49000</v>
      </c>
    </row>
    <row r="34" spans="2:5" ht="15">
      <c r="B34" s="13">
        <v>40300</v>
      </c>
      <c r="C34" s="54" t="s">
        <v>37</v>
      </c>
      <c r="D34" s="61">
        <v>29242.82</v>
      </c>
      <c r="E34" s="45">
        <v>49444.07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143778</v>
      </c>
      <c r="E36" s="50">
        <v>143778.49</v>
      </c>
    </row>
    <row r="37" spans="2:5" ht="15.75" thickBot="1">
      <c r="B37" s="16">
        <v>40000</v>
      </c>
      <c r="C37" s="15" t="s">
        <v>40</v>
      </c>
      <c r="D37" s="48">
        <f>D32+D33+D34+D35+D36</f>
        <v>173020.82</v>
      </c>
      <c r="E37" s="51">
        <f>E32+E33+E34+E35+E36</f>
        <v>242222.56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26786.53</v>
      </c>
      <c r="E47" s="45">
        <v>10187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26786.53</v>
      </c>
      <c r="E49" s="51">
        <f>E45+E46+E47+E48</f>
        <v>10187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210783.04000000004</v>
      </c>
      <c r="E54" s="45">
        <v>178276.31</v>
      </c>
    </row>
    <row r="55" spans="2:5" ht="15">
      <c r="B55" s="13">
        <v>90200</v>
      </c>
      <c r="C55" s="54" t="s">
        <v>62</v>
      </c>
      <c r="D55" s="61">
        <v>16312.85</v>
      </c>
      <c r="E55" s="62">
        <v>7442.329999999998</v>
      </c>
    </row>
    <row r="56" spans="2:5" ht="15.75" thickBot="1">
      <c r="B56" s="16">
        <v>90000</v>
      </c>
      <c r="C56" s="15" t="s">
        <v>63</v>
      </c>
      <c r="D56" s="48">
        <f>D54+D55</f>
        <v>227095.89000000004</v>
      </c>
      <c r="E56" s="51">
        <f>E54+E55</f>
        <v>185718.63999999998</v>
      </c>
    </row>
    <row r="57" spans="2:5" ht="16.5" thickBot="1" thickTop="1">
      <c r="B57" s="109" t="s">
        <v>64</v>
      </c>
      <c r="C57" s="110"/>
      <c r="D57" s="52">
        <f>D16+D23+D30+D37+D43+D49+D52+D56</f>
        <v>1668218.8200000003</v>
      </c>
      <c r="E57" s="55">
        <f>E16+E23+E30+E37+E43+E49+E52+E56</f>
        <v>1703435.95</v>
      </c>
    </row>
    <row r="58" spans="2:5" ht="16.5" thickBot="1" thickTop="1">
      <c r="B58" s="109" t="s">
        <v>65</v>
      </c>
      <c r="C58" s="110"/>
      <c r="D58" s="52">
        <f>D57+D5+D6+D7+D8</f>
        <v>1859153.3200000003</v>
      </c>
      <c r="E58" s="55">
        <f>E57+E5+E6+E7+E8</f>
        <v>1785056.96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IF((Spese_Rendiconto_2018!BV53+Spese_Rendiconto_2018!BW53-Entrate_Rendiconto_2018!D58)&gt;0,Spese_Rendiconto_2018!BV53+Spese_Rendiconto_2018!BW53-Entrate_Rendiconto_2018!D58,0)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187639.74</v>
      </c>
      <c r="E10" s="89">
        <v>11916.43</v>
      </c>
      <c r="F10" s="90">
        <v>186818.50999999998</v>
      </c>
      <c r="G10" s="88"/>
      <c r="H10" s="89"/>
      <c r="I10" s="90"/>
      <c r="J10" s="97">
        <v>34904.759999999995</v>
      </c>
      <c r="K10" s="89">
        <v>0</v>
      </c>
      <c r="L10" s="101">
        <v>34861.049999999996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222544.5</v>
      </c>
      <c r="BW10" s="77">
        <f aca="true" t="shared" si="1" ref="BW10:BW19">E10+H10+K10+N10+Q10+T10+W10+Z10+AC10+AF10+AI10+AL10+AO10+AR10+AU10+AX10+BA10+BD10+BG10+BJ10+BM10+BP10+BS10</f>
        <v>11916.43</v>
      </c>
      <c r="BX10" s="79">
        <f aca="true" t="shared" si="2" ref="BX10:BX19">F10+I10+L10+O10+R10+U10+X10+AA10+AD10+AG10+AJ10+AM10+AP10+AS10+AV10+AY10+BB10+BE10+BH10+BK10+BN10+BQ10+BT10</f>
        <v>221679.55999999997</v>
      </c>
    </row>
    <row r="11" spans="2:76" ht="15">
      <c r="B11" s="13">
        <v>102</v>
      </c>
      <c r="C11" s="25" t="s">
        <v>92</v>
      </c>
      <c r="D11" s="88">
        <v>19276.5</v>
      </c>
      <c r="E11" s="89">
        <v>0</v>
      </c>
      <c r="F11" s="90">
        <v>18982.53</v>
      </c>
      <c r="G11" s="88"/>
      <c r="H11" s="89"/>
      <c r="I11" s="90"/>
      <c r="J11" s="97">
        <v>2600</v>
      </c>
      <c r="K11" s="89">
        <v>0</v>
      </c>
      <c r="L11" s="101">
        <v>2425.4300000000003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0</v>
      </c>
      <c r="AF11" s="89">
        <v>0</v>
      </c>
      <c r="AG11" s="90">
        <v>0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21876.5</v>
      </c>
      <c r="BW11" s="77">
        <f t="shared" si="1"/>
        <v>0</v>
      </c>
      <c r="BX11" s="79">
        <f t="shared" si="2"/>
        <v>21407.96</v>
      </c>
    </row>
    <row r="12" spans="2:76" ht="15">
      <c r="B12" s="13">
        <v>103</v>
      </c>
      <c r="C12" s="25" t="s">
        <v>93</v>
      </c>
      <c r="D12" s="88">
        <v>189942.09000000005</v>
      </c>
      <c r="E12" s="89">
        <v>0</v>
      </c>
      <c r="F12" s="90">
        <v>203158.24000000002</v>
      </c>
      <c r="G12" s="88"/>
      <c r="H12" s="89"/>
      <c r="I12" s="90"/>
      <c r="J12" s="97">
        <v>1991.04</v>
      </c>
      <c r="K12" s="89">
        <v>0</v>
      </c>
      <c r="L12" s="101">
        <v>1808.04</v>
      </c>
      <c r="M12" s="91">
        <v>138739.37</v>
      </c>
      <c r="N12" s="89">
        <v>0</v>
      </c>
      <c r="O12" s="90">
        <v>137254.68999999997</v>
      </c>
      <c r="P12" s="91">
        <v>528</v>
      </c>
      <c r="Q12" s="89">
        <v>0</v>
      </c>
      <c r="R12" s="90">
        <v>528</v>
      </c>
      <c r="S12" s="91"/>
      <c r="T12" s="89"/>
      <c r="U12" s="90"/>
      <c r="V12" s="91"/>
      <c r="W12" s="89"/>
      <c r="X12" s="90"/>
      <c r="Y12" s="91">
        <v>0</v>
      </c>
      <c r="Z12" s="89">
        <v>0</v>
      </c>
      <c r="AA12" s="90">
        <v>5899.92</v>
      </c>
      <c r="AB12" s="91">
        <v>247173.97</v>
      </c>
      <c r="AC12" s="89">
        <v>0</v>
      </c>
      <c r="AD12" s="90">
        <v>248084.36</v>
      </c>
      <c r="AE12" s="91">
        <v>65370.22</v>
      </c>
      <c r="AF12" s="89">
        <v>0</v>
      </c>
      <c r="AG12" s="90">
        <v>67731.68</v>
      </c>
      <c r="AH12" s="91">
        <v>9398.5</v>
      </c>
      <c r="AI12" s="89">
        <v>0</v>
      </c>
      <c r="AJ12" s="90">
        <v>9398.5</v>
      </c>
      <c r="AK12" s="91">
        <v>1630</v>
      </c>
      <c r="AL12" s="89">
        <v>0</v>
      </c>
      <c r="AM12" s="90">
        <v>1884</v>
      </c>
      <c r="AN12" s="91">
        <v>4000</v>
      </c>
      <c r="AO12" s="89">
        <v>0</v>
      </c>
      <c r="AP12" s="90">
        <v>5310.66</v>
      </c>
      <c r="AQ12" s="91">
        <v>0</v>
      </c>
      <c r="AR12" s="89">
        <v>0</v>
      </c>
      <c r="AS12" s="90">
        <v>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658773.1900000001</v>
      </c>
      <c r="BW12" s="77">
        <f t="shared" si="1"/>
        <v>0</v>
      </c>
      <c r="BX12" s="79">
        <f t="shared" si="2"/>
        <v>681058.09</v>
      </c>
    </row>
    <row r="13" spans="2:76" ht="15">
      <c r="B13" s="13">
        <v>104</v>
      </c>
      <c r="C13" s="25" t="s">
        <v>19</v>
      </c>
      <c r="D13" s="88">
        <v>32800</v>
      </c>
      <c r="E13" s="89">
        <v>0</v>
      </c>
      <c r="F13" s="90">
        <v>54748.64000000001</v>
      </c>
      <c r="G13" s="88"/>
      <c r="H13" s="89"/>
      <c r="I13" s="90"/>
      <c r="J13" s="97">
        <v>1533.5</v>
      </c>
      <c r="K13" s="89">
        <v>0</v>
      </c>
      <c r="L13" s="101">
        <v>622.06</v>
      </c>
      <c r="M13" s="91">
        <v>12000</v>
      </c>
      <c r="N13" s="89">
        <v>0</v>
      </c>
      <c r="O13" s="90">
        <v>321.2</v>
      </c>
      <c r="P13" s="91">
        <v>200</v>
      </c>
      <c r="Q13" s="89">
        <v>0</v>
      </c>
      <c r="R13" s="90">
        <v>400</v>
      </c>
      <c r="S13" s="91">
        <v>0</v>
      </c>
      <c r="T13" s="89">
        <v>0</v>
      </c>
      <c r="U13" s="90">
        <v>0</v>
      </c>
      <c r="V13" s="91"/>
      <c r="W13" s="89"/>
      <c r="X13" s="90"/>
      <c r="Y13" s="91"/>
      <c r="Z13" s="89"/>
      <c r="AA13" s="90"/>
      <c r="AB13" s="91">
        <v>9685.2</v>
      </c>
      <c r="AC13" s="89">
        <v>0</v>
      </c>
      <c r="AD13" s="90">
        <v>2685.2</v>
      </c>
      <c r="AE13" s="91"/>
      <c r="AF13" s="89"/>
      <c r="AG13" s="90"/>
      <c r="AH13" s="91"/>
      <c r="AI13" s="89"/>
      <c r="AJ13" s="90"/>
      <c r="AK13" s="91">
        <v>80303.77</v>
      </c>
      <c r="AL13" s="89">
        <v>0</v>
      </c>
      <c r="AM13" s="90">
        <v>76509.74</v>
      </c>
      <c r="AN13" s="91">
        <v>5400</v>
      </c>
      <c r="AO13" s="89">
        <v>0</v>
      </c>
      <c r="AP13" s="90">
        <v>2700</v>
      </c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141922.47</v>
      </c>
      <c r="BW13" s="77">
        <f t="shared" si="1"/>
        <v>0</v>
      </c>
      <c r="BX13" s="79">
        <f t="shared" si="2"/>
        <v>137986.84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54294.36</v>
      </c>
      <c r="BM16" s="89">
        <v>0</v>
      </c>
      <c r="BN16" s="90">
        <v>54294.359999999986</v>
      </c>
      <c r="BO16" s="91"/>
      <c r="BP16" s="89"/>
      <c r="BQ16" s="90"/>
      <c r="BR16" s="97"/>
      <c r="BS16" s="89"/>
      <c r="BT16" s="101"/>
      <c r="BU16" s="76"/>
      <c r="BV16" s="85">
        <f t="shared" si="0"/>
        <v>54294.36</v>
      </c>
      <c r="BW16" s="77">
        <f t="shared" si="1"/>
        <v>0</v>
      </c>
      <c r="BX16" s="79">
        <f t="shared" si="2"/>
        <v>54294.359999999986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>
        <v>0</v>
      </c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930.7</v>
      </c>
      <c r="E18" s="89">
        <v>0</v>
      </c>
      <c r="F18" s="90">
        <v>830.7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930.7</v>
      </c>
      <c r="BW18" s="77">
        <f t="shared" si="1"/>
        <v>0</v>
      </c>
      <c r="BX18" s="79">
        <f t="shared" si="2"/>
        <v>830.7</v>
      </c>
    </row>
    <row r="19" spans="2:76" ht="15">
      <c r="B19" s="13">
        <v>110</v>
      </c>
      <c r="C19" s="25" t="s">
        <v>98</v>
      </c>
      <c r="D19" s="88">
        <v>26477.72</v>
      </c>
      <c r="E19" s="89">
        <v>0</v>
      </c>
      <c r="F19" s="90">
        <v>26457.62</v>
      </c>
      <c r="G19" s="88"/>
      <c r="H19" s="89"/>
      <c r="I19" s="90"/>
      <c r="J19" s="97">
        <v>0</v>
      </c>
      <c r="K19" s="89">
        <v>0</v>
      </c>
      <c r="L19" s="101">
        <v>0</v>
      </c>
      <c r="M19" s="97"/>
      <c r="N19" s="89"/>
      <c r="O19" s="101"/>
      <c r="P19" s="97"/>
      <c r="Q19" s="89"/>
      <c r="R19" s="101"/>
      <c r="S19" s="97">
        <v>0</v>
      </c>
      <c r="T19" s="89">
        <v>0</v>
      </c>
      <c r="U19" s="101">
        <v>0</v>
      </c>
      <c r="V19" s="97"/>
      <c r="W19" s="89"/>
      <c r="X19" s="101"/>
      <c r="Y19" s="97"/>
      <c r="Z19" s="89"/>
      <c r="AA19" s="101"/>
      <c r="AB19" s="97">
        <v>12999.99</v>
      </c>
      <c r="AC19" s="89">
        <v>0</v>
      </c>
      <c r="AD19" s="101">
        <v>6799.99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39477.71</v>
      </c>
      <c r="BW19" s="77">
        <f t="shared" si="1"/>
        <v>0</v>
      </c>
      <c r="BX19" s="79">
        <f t="shared" si="2"/>
        <v>33257.61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457066.7500000001</v>
      </c>
      <c r="E20" s="78">
        <f t="shared" si="3"/>
        <v>11916.43</v>
      </c>
      <c r="F20" s="79">
        <f t="shared" si="3"/>
        <v>490996.24000000005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41029.299999999996</v>
      </c>
      <c r="K20" s="78">
        <f t="shared" si="3"/>
        <v>0</v>
      </c>
      <c r="L20" s="77">
        <f t="shared" si="3"/>
        <v>39716.579999999994</v>
      </c>
      <c r="M20" s="98">
        <f t="shared" si="3"/>
        <v>150739.37</v>
      </c>
      <c r="N20" s="78">
        <f t="shared" si="3"/>
        <v>0</v>
      </c>
      <c r="O20" s="77">
        <f t="shared" si="3"/>
        <v>137575.88999999998</v>
      </c>
      <c r="P20" s="98">
        <f t="shared" si="3"/>
        <v>728</v>
      </c>
      <c r="Q20" s="78">
        <f t="shared" si="3"/>
        <v>0</v>
      </c>
      <c r="R20" s="77">
        <f t="shared" si="3"/>
        <v>928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5899.92</v>
      </c>
      <c r="AB20" s="98">
        <f t="shared" si="3"/>
        <v>269859.16000000003</v>
      </c>
      <c r="AC20" s="78">
        <f t="shared" si="3"/>
        <v>0</v>
      </c>
      <c r="AD20" s="77">
        <f t="shared" si="3"/>
        <v>257569.55</v>
      </c>
      <c r="AE20" s="98">
        <f t="shared" si="3"/>
        <v>65370.22</v>
      </c>
      <c r="AF20" s="78">
        <f t="shared" si="3"/>
        <v>0</v>
      </c>
      <c r="AG20" s="77">
        <f t="shared" si="3"/>
        <v>67731.68</v>
      </c>
      <c r="AH20" s="98">
        <f t="shared" si="3"/>
        <v>9398.5</v>
      </c>
      <c r="AI20" s="78">
        <f t="shared" si="3"/>
        <v>0</v>
      </c>
      <c r="AJ20" s="77">
        <f t="shared" si="3"/>
        <v>9398.5</v>
      </c>
      <c r="AK20" s="98">
        <f t="shared" si="3"/>
        <v>81933.77</v>
      </c>
      <c r="AL20" s="78">
        <f t="shared" si="3"/>
        <v>0</v>
      </c>
      <c r="AM20" s="77">
        <f t="shared" si="3"/>
        <v>78393.74</v>
      </c>
      <c r="AN20" s="98">
        <f t="shared" si="3"/>
        <v>9400</v>
      </c>
      <c r="AO20" s="78">
        <f t="shared" si="3"/>
        <v>0</v>
      </c>
      <c r="AP20" s="77">
        <f t="shared" si="3"/>
        <v>8010.66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54294.36</v>
      </c>
      <c r="BM20" s="78">
        <f t="shared" si="3"/>
        <v>0</v>
      </c>
      <c r="BN20" s="77">
        <f t="shared" si="3"/>
        <v>54294.359999999986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1139819.43</v>
      </c>
      <c r="BW20" s="77">
        <f>BW10+BW11+BW12+BW13+BW14+BW15+BW16+BW17+BW18+BW19</f>
        <v>11916.43</v>
      </c>
      <c r="BX20" s="95">
        <f>BX10+BX11+BX12+BX13+BX14+BX15+BX16+BX17+BX18+BX19</f>
        <v>1150515.12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2935.3199999999997</v>
      </c>
      <c r="E24" s="89">
        <v>0</v>
      </c>
      <c r="F24" s="90">
        <v>6485.13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16278.51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0</v>
      </c>
      <c r="V24" s="97"/>
      <c r="W24" s="89"/>
      <c r="X24" s="101"/>
      <c r="Y24" s="97">
        <v>34965.7</v>
      </c>
      <c r="Z24" s="89">
        <v>0</v>
      </c>
      <c r="AA24" s="101">
        <v>34965.7</v>
      </c>
      <c r="AB24" s="97"/>
      <c r="AC24" s="89"/>
      <c r="AD24" s="101"/>
      <c r="AE24" s="97">
        <v>18983.38</v>
      </c>
      <c r="AF24" s="89">
        <v>80000</v>
      </c>
      <c r="AG24" s="101">
        <v>20124.3</v>
      </c>
      <c r="AH24" s="97"/>
      <c r="AI24" s="89"/>
      <c r="AJ24" s="101"/>
      <c r="AK24" s="97">
        <v>8771.8</v>
      </c>
      <c r="AL24" s="89">
        <v>0</v>
      </c>
      <c r="AM24" s="101">
        <v>8771.8</v>
      </c>
      <c r="AN24" s="97">
        <v>0</v>
      </c>
      <c r="AO24" s="89">
        <v>0</v>
      </c>
      <c r="AP24" s="101">
        <v>0</v>
      </c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65656.2</v>
      </c>
      <c r="BW24" s="77">
        <f t="shared" si="4"/>
        <v>80000</v>
      </c>
      <c r="BX24" s="79">
        <f t="shared" si="4"/>
        <v>86625.44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>
        <v>0</v>
      </c>
      <c r="AF25" s="89">
        <v>0</v>
      </c>
      <c r="AG25" s="101">
        <v>0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>
        <v>0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2488</v>
      </c>
      <c r="E27" s="89">
        <v>14823</v>
      </c>
      <c r="F27" s="90">
        <v>1220</v>
      </c>
      <c r="G27" s="88"/>
      <c r="H27" s="89"/>
      <c r="I27" s="90"/>
      <c r="J27" s="97">
        <v>0</v>
      </c>
      <c r="K27" s="89">
        <v>0</v>
      </c>
      <c r="L27" s="101">
        <v>7686</v>
      </c>
      <c r="M27" s="97">
        <v>0</v>
      </c>
      <c r="N27" s="89">
        <v>23790</v>
      </c>
      <c r="O27" s="101">
        <v>0</v>
      </c>
      <c r="P27" s="97"/>
      <c r="Q27" s="89"/>
      <c r="R27" s="101"/>
      <c r="S27" s="97">
        <v>0</v>
      </c>
      <c r="T27" s="89">
        <v>64013.7</v>
      </c>
      <c r="U27" s="101">
        <v>0</v>
      </c>
      <c r="V27" s="97"/>
      <c r="W27" s="89"/>
      <c r="X27" s="101"/>
      <c r="Y27" s="97">
        <v>28208.77</v>
      </c>
      <c r="Z27" s="89">
        <v>0</v>
      </c>
      <c r="AA27" s="101">
        <v>33246.93</v>
      </c>
      <c r="AB27" s="97">
        <v>28055.31</v>
      </c>
      <c r="AC27" s="89">
        <v>0</v>
      </c>
      <c r="AD27" s="101">
        <v>27344.48</v>
      </c>
      <c r="AE27" s="97">
        <v>25410.829999999998</v>
      </c>
      <c r="AF27" s="89">
        <v>0</v>
      </c>
      <c r="AG27" s="101">
        <v>25242.53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6000</v>
      </c>
      <c r="AS27" s="101">
        <v>0</v>
      </c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84162.91</v>
      </c>
      <c r="BW27" s="77">
        <f t="shared" si="4"/>
        <v>108626.7</v>
      </c>
      <c r="BX27" s="79">
        <f t="shared" si="4"/>
        <v>94739.94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5423.32</v>
      </c>
      <c r="E28" s="78">
        <f t="shared" si="5"/>
        <v>14823</v>
      </c>
      <c r="F28" s="79">
        <f t="shared" si="5"/>
        <v>7705.13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7686</v>
      </c>
      <c r="M28" s="98">
        <f t="shared" si="5"/>
        <v>0</v>
      </c>
      <c r="N28" s="78">
        <f t="shared" si="5"/>
        <v>23790</v>
      </c>
      <c r="O28" s="77">
        <f t="shared" si="5"/>
        <v>16278.51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64013.7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63174.47</v>
      </c>
      <c r="Z28" s="78">
        <f t="shared" si="5"/>
        <v>0</v>
      </c>
      <c r="AA28" s="77">
        <f t="shared" si="5"/>
        <v>68212.63</v>
      </c>
      <c r="AB28" s="98">
        <f t="shared" si="5"/>
        <v>28055.31</v>
      </c>
      <c r="AC28" s="78">
        <f t="shared" si="5"/>
        <v>0</v>
      </c>
      <c r="AD28" s="77">
        <f t="shared" si="5"/>
        <v>27344.48</v>
      </c>
      <c r="AE28" s="98">
        <f t="shared" si="5"/>
        <v>44394.21</v>
      </c>
      <c r="AF28" s="78">
        <f t="shared" si="5"/>
        <v>80000</v>
      </c>
      <c r="AG28" s="77">
        <f t="shared" si="5"/>
        <v>45366.83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8771.8</v>
      </c>
      <c r="AL28" s="78">
        <f t="shared" si="6"/>
        <v>0</v>
      </c>
      <c r="AM28" s="77">
        <f t="shared" si="6"/>
        <v>8771.8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6000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149819.11</v>
      </c>
      <c r="BW28" s="77">
        <f>BW23+BW24+BW25+BW26+BW27</f>
        <v>188626.7</v>
      </c>
      <c r="BX28" s="95">
        <f>BX23+BX24+BX25+BX26+BX27</f>
        <v>181365.38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59756.42</v>
      </c>
      <c r="BM40" s="89">
        <v>0</v>
      </c>
      <c r="BN40" s="101">
        <v>59756.42</v>
      </c>
      <c r="BO40" s="97"/>
      <c r="BP40" s="89"/>
      <c r="BQ40" s="101"/>
      <c r="BR40" s="97"/>
      <c r="BS40" s="89"/>
      <c r="BT40" s="101"/>
      <c r="BU40" s="76"/>
      <c r="BV40" s="85">
        <f t="shared" si="10"/>
        <v>59756.42</v>
      </c>
      <c r="BW40" s="77">
        <f t="shared" si="10"/>
        <v>0</v>
      </c>
      <c r="BX40" s="79">
        <f t="shared" si="10"/>
        <v>59756.42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59756.42</v>
      </c>
      <c r="BM42" s="78">
        <f t="shared" si="12"/>
        <v>0</v>
      </c>
      <c r="BN42" s="77">
        <f t="shared" si="12"/>
        <v>59756.42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59756.42</v>
      </c>
      <c r="BW42" s="77">
        <f>BW38+BW39+BW40+BW41</f>
        <v>0</v>
      </c>
      <c r="BX42" s="95">
        <f>BX38+BX39+BX40+BX41</f>
        <v>59756.42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210783.04</v>
      </c>
      <c r="BS49" s="89">
        <v>0</v>
      </c>
      <c r="BT49" s="101">
        <v>173145.34999999998</v>
      </c>
      <c r="BU49" s="76"/>
      <c r="BV49" s="85">
        <f aca="true" t="shared" si="15" ref="BV49:BX50">D49+G49+J49+M49+P49+S49+V49+Y49+AB49+AE49+AH49+AK49+AN49+AQ49+AT49+AW49+AZ49+BC49+BF49+BI49+BL49+BO49+BR49</f>
        <v>210783.04</v>
      </c>
      <c r="BW49" s="77">
        <f t="shared" si="15"/>
        <v>0</v>
      </c>
      <c r="BX49" s="79">
        <f t="shared" si="15"/>
        <v>173145.34999999998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16312.85</v>
      </c>
      <c r="BS50" s="89">
        <v>0</v>
      </c>
      <c r="BT50" s="101">
        <v>16213.680000000006</v>
      </c>
      <c r="BU50" s="76"/>
      <c r="BV50" s="85">
        <f t="shared" si="15"/>
        <v>16312.85</v>
      </c>
      <c r="BW50" s="77">
        <f t="shared" si="15"/>
        <v>0</v>
      </c>
      <c r="BX50" s="79">
        <f t="shared" si="15"/>
        <v>16213.680000000006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227095.89</v>
      </c>
      <c r="BS51" s="78">
        <f>BS49+BS50</f>
        <v>0</v>
      </c>
      <c r="BT51" s="77">
        <f>BT49+BT50</f>
        <v>189359.02999999997</v>
      </c>
      <c r="BU51" s="85"/>
      <c r="BV51" s="85">
        <f>BV49+BV50</f>
        <v>227095.89</v>
      </c>
      <c r="BW51" s="77">
        <f>BW49+BW50</f>
        <v>0</v>
      </c>
      <c r="BX51" s="95">
        <f>BX49+BX50</f>
        <v>189359.02999999997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462490.0700000001</v>
      </c>
      <c r="E53" s="86">
        <f t="shared" si="18"/>
        <v>26739.43</v>
      </c>
      <c r="F53" s="86">
        <f t="shared" si="18"/>
        <v>498701.37000000005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41029.299999999996</v>
      </c>
      <c r="K53" s="86">
        <f t="shared" si="18"/>
        <v>0</v>
      </c>
      <c r="L53" s="86">
        <f t="shared" si="18"/>
        <v>47402.579999999994</v>
      </c>
      <c r="M53" s="86">
        <f t="shared" si="18"/>
        <v>150739.37</v>
      </c>
      <c r="N53" s="86">
        <f t="shared" si="18"/>
        <v>23790</v>
      </c>
      <c r="O53" s="86">
        <f t="shared" si="18"/>
        <v>153854.4</v>
      </c>
      <c r="P53" s="86">
        <f t="shared" si="18"/>
        <v>728</v>
      </c>
      <c r="Q53" s="86">
        <f t="shared" si="18"/>
        <v>0</v>
      </c>
      <c r="R53" s="86">
        <f t="shared" si="18"/>
        <v>928</v>
      </c>
      <c r="S53" s="86">
        <f t="shared" si="18"/>
        <v>0</v>
      </c>
      <c r="T53" s="86">
        <f t="shared" si="18"/>
        <v>64013.7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63174.47</v>
      </c>
      <c r="Z53" s="86">
        <f t="shared" si="18"/>
        <v>0</v>
      </c>
      <c r="AA53" s="86">
        <f t="shared" si="18"/>
        <v>74112.55</v>
      </c>
      <c r="AB53" s="86">
        <f t="shared" si="18"/>
        <v>297914.47000000003</v>
      </c>
      <c r="AC53" s="86">
        <f t="shared" si="18"/>
        <v>0</v>
      </c>
      <c r="AD53" s="86">
        <f t="shared" si="18"/>
        <v>284914.02999999997</v>
      </c>
      <c r="AE53" s="86">
        <f t="shared" si="18"/>
        <v>109764.43</v>
      </c>
      <c r="AF53" s="86">
        <f t="shared" si="18"/>
        <v>80000</v>
      </c>
      <c r="AG53" s="86">
        <f t="shared" si="18"/>
        <v>113098.51</v>
      </c>
      <c r="AH53" s="86">
        <f t="shared" si="18"/>
        <v>9398.5</v>
      </c>
      <c r="AI53" s="86">
        <f t="shared" si="18"/>
        <v>0</v>
      </c>
      <c r="AJ53" s="86">
        <f aca="true" t="shared" si="19" ref="AJ53:BT53">AJ20+AJ28+AJ35+AJ42+AJ46+AJ51</f>
        <v>9398.5</v>
      </c>
      <c r="AK53" s="86">
        <f t="shared" si="19"/>
        <v>90705.57</v>
      </c>
      <c r="AL53" s="86">
        <f t="shared" si="19"/>
        <v>0</v>
      </c>
      <c r="AM53" s="86">
        <f t="shared" si="19"/>
        <v>87165.54000000001</v>
      </c>
      <c r="AN53" s="86">
        <f t="shared" si="19"/>
        <v>9400</v>
      </c>
      <c r="AO53" s="86">
        <f t="shared" si="19"/>
        <v>0</v>
      </c>
      <c r="AP53" s="86">
        <f t="shared" si="19"/>
        <v>8010.66</v>
      </c>
      <c r="AQ53" s="86">
        <f t="shared" si="19"/>
        <v>0</v>
      </c>
      <c r="AR53" s="86">
        <f t="shared" si="19"/>
        <v>6000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114050.78</v>
      </c>
      <c r="BM53" s="86">
        <f t="shared" si="19"/>
        <v>0</v>
      </c>
      <c r="BN53" s="86">
        <f t="shared" si="19"/>
        <v>114050.77999999998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227095.89</v>
      </c>
      <c r="BS53" s="86">
        <f t="shared" si="19"/>
        <v>0</v>
      </c>
      <c r="BT53" s="86">
        <f t="shared" si="19"/>
        <v>189359.02999999997</v>
      </c>
      <c r="BU53" s="86">
        <f>BU8</f>
        <v>0</v>
      </c>
      <c r="BV53" s="102">
        <f>BV8+BV20+BV28+BV35+BV42+BV46+BV51</f>
        <v>1576490.85</v>
      </c>
      <c r="BW53" s="87">
        <f>BW20+BW28+BW35+BW42+BW46+BW51</f>
        <v>200543.13</v>
      </c>
      <c r="BX53" s="87">
        <f>BX20+BX28+BX35+BX42+BX46+BX51</f>
        <v>1580995.95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IF((Spese_Rendiconto_2018!BV53+Spese_Rendiconto_2018!BW53-Entrate_Rendiconto_2018!D58)&lt;0,Entrate_Rendiconto_2018!D58-Spese_Rendiconto_2018!BV53-Spese_Rendiconto_2018!BW53,0)</f>
        <v>82119.3400000002</v>
      </c>
      <c r="BW54" s="93"/>
      <c r="BX54" s="94">
        <f>IF((Spese_Rendiconto_2018!BX53-Entrate_Rendiconto_2018!E58)&lt;0,Entrate_Rendiconto_2018!E58-Spese_Rendiconto_2018!BX53,0)</f>
        <v>204061.01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2019-10-31T15:06:43Z</dcterms:modified>
  <cp:category/>
  <cp:version/>
  <cp:contentType/>
  <cp:contentStatus/>
</cp:coreProperties>
</file>