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<sst xmlns="http://schemas.openxmlformats.org/spreadsheetml/2006/main" count="870" uniqueCount="149">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</sst>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12716.43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34162.74</v>
      </c>
      <c r="E7" s="40"/>
    </row>
    <row r="8" spans="2:5" ht="15.75" thickBot="1">
      <c r="B8" s="9"/>
      <c r="C8" s="6" t="s">
        <v>7</v>
      </c>
      <c r="D8" s="41"/>
      <c r="E8" s="42">
        <v>1172863.25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1376134.9499999997</v>
      </c>
      <c r="E10" s="45">
        <v>1353668.0999999996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13243.99</v>
      </c>
      <c r="E14" s="45">
        <v>13243.99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1389378.9399999997</v>
      </c>
      <c r="E16" s="51">
        <f>E10+E11+E12+E13+E14+E15</f>
        <v>1366912.0899999996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167281.50999999998</v>
      </c>
      <c r="E18" s="45">
        <v>169970.22999999998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29454.54</v>
      </c>
      <c r="E20" s="59">
        <v>0</v>
      </c>
    </row>
    <row r="21" spans="2:5" ht="15">
      <c r="B21" s="13">
        <v>20104</v>
      </c>
      <c r="C21" s="54" t="s">
        <v>10</v>
      </c>
      <c r="D21" s="39">
        <v>1500</v>
      </c>
      <c r="E21" s="45">
        <v>1500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198236.05</v>
      </c>
      <c r="E23" s="51">
        <f>E18+E19+E20+E21+E22</f>
        <v>171470.22999999998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401325.75</v>
      </c>
      <c r="E25" s="45">
        <v>398773.11000000004</v>
      </c>
    </row>
    <row r="26" spans="2:5" ht="15">
      <c r="B26" s="13">
        <v>30200</v>
      </c>
      <c r="C26" s="54" t="s">
        <v>28</v>
      </c>
      <c r="D26" s="39">
        <v>4961.820000000001</v>
      </c>
      <c r="E26" s="45">
        <v>3071.5200000000004</v>
      </c>
    </row>
    <row r="27" spans="2:5" ht="15">
      <c r="B27" s="13">
        <v>30300</v>
      </c>
      <c r="C27" s="54" t="s">
        <v>29</v>
      </c>
      <c r="D27" s="39">
        <v>12.05</v>
      </c>
      <c r="E27" s="45">
        <v>12.05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58583.789999999986</v>
      </c>
      <c r="E29" s="50">
        <v>57801.79</v>
      </c>
    </row>
    <row r="30" spans="2:5" ht="15.75" thickBot="1">
      <c r="B30" s="16">
        <v>30000</v>
      </c>
      <c r="C30" s="15" t="s">
        <v>32</v>
      </c>
      <c r="D30" s="48">
        <f>D25+D26+D27+D28+D29</f>
        <v>464883.41</v>
      </c>
      <c r="E30" s="51">
        <f>E25+E26+E27+E28+E29</f>
        <v>459658.47000000003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1084380.9</v>
      </c>
      <c r="E33" s="59">
        <v>372019.97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42464.71</v>
      </c>
      <c r="E36" s="50">
        <v>48116.70999999999</v>
      </c>
    </row>
    <row r="37" spans="2:5" ht="15.75" thickBot="1">
      <c r="B37" s="16">
        <v>40000</v>
      </c>
      <c r="C37" s="15" t="s">
        <v>40</v>
      </c>
      <c r="D37" s="48">
        <f>D32+D33+D34+D35+D36</f>
        <v>1126845.6099999999</v>
      </c>
      <c r="E37" s="51">
        <f>E32+E33+E34+E35+E36</f>
        <v>420136.67999999993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130130.20000000004</v>
      </c>
      <c r="E54" s="45">
        <v>130430.2</v>
      </c>
    </row>
    <row r="55" spans="2:5" ht="15">
      <c r="B55" s="13">
        <v>90200</v>
      </c>
      <c r="C55" s="54" t="s">
        <v>62</v>
      </c>
      <c r="D55" s="61">
        <v>247264.56</v>
      </c>
      <c r="E55" s="62">
        <v>214393.8300000001</v>
      </c>
    </row>
    <row r="56" spans="2:5" ht="15.75" thickBot="1">
      <c r="B56" s="16">
        <v>90000</v>
      </c>
      <c r="C56" s="15" t="s">
        <v>63</v>
      </c>
      <c r="D56" s="48">
        <f>D54+D55</f>
        <v>377394.76</v>
      </c>
      <c r="E56" s="51">
        <f>E54+E55</f>
        <v>344824.0300000001</v>
      </c>
    </row>
    <row r="57" spans="2:5" ht="16.5" thickBot="1" thickTop="1">
      <c r="B57" s="109" t="s">
        <v>64</v>
      </c>
      <c r="C57" s="110"/>
      <c r="D57" s="52">
        <f>D16+D23+D30+D37+D43+D49+D52+D56</f>
        <v>3556738.7699999996</v>
      </c>
      <c r="E57" s="55">
        <f>E16+E23+E30+E37+E43+E49+E52+E56</f>
        <v>2763001.5</v>
      </c>
    </row>
    <row r="58" spans="2:5" ht="16.5" thickBot="1" thickTop="1">
      <c r="B58" s="109" t="s">
        <v>65</v>
      </c>
      <c r="C58" s="110"/>
      <c r="D58" s="52">
        <f>D57+D5+D6+D7+D8</f>
        <v>3603617.94</v>
      </c>
      <c r="E58" s="55">
        <f>E57+E5+E6+E7+E8</f>
        <v>3935864.75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9480.43</v>
      </c>
      <c r="BV8" s="77">
        <f>BU8</f>
        <v>9480.43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208526.54</v>
      </c>
      <c r="E10" s="89">
        <v>10000</v>
      </c>
      <c r="F10" s="90">
        <v>244141.89</v>
      </c>
      <c r="G10" s="88"/>
      <c r="H10" s="89"/>
      <c r="I10" s="90"/>
      <c r="J10" s="97">
        <v>62862.11</v>
      </c>
      <c r="K10" s="89">
        <v>0</v>
      </c>
      <c r="L10" s="101">
        <v>62862.11000000002</v>
      </c>
      <c r="M10" s="91">
        <v>30711.06</v>
      </c>
      <c r="N10" s="89">
        <v>0</v>
      </c>
      <c r="O10" s="90">
        <v>30711.060000000005</v>
      </c>
      <c r="P10" s="91"/>
      <c r="Q10" s="89"/>
      <c r="R10" s="90"/>
      <c r="S10" s="91"/>
      <c r="T10" s="89"/>
      <c r="U10" s="90"/>
      <c r="V10" s="91">
        <v>25644.29</v>
      </c>
      <c r="W10" s="89">
        <v>0</v>
      </c>
      <c r="X10" s="90">
        <v>26884.29</v>
      </c>
      <c r="Y10" s="91"/>
      <c r="Z10" s="89"/>
      <c r="AA10" s="90"/>
      <c r="AB10" s="91">
        <v>27990.15</v>
      </c>
      <c r="AC10" s="89">
        <v>0</v>
      </c>
      <c r="AD10" s="90">
        <v>27990.149999999994</v>
      </c>
      <c r="AE10" s="91"/>
      <c r="AF10" s="89"/>
      <c r="AG10" s="90"/>
      <c r="AH10" s="91"/>
      <c r="AI10" s="89"/>
      <c r="AJ10" s="90"/>
      <c r="AK10" s="91">
        <v>26179.170000000002</v>
      </c>
      <c r="AL10" s="89">
        <v>0</v>
      </c>
      <c r="AM10" s="90">
        <v>26179.170000000002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381913.32</v>
      </c>
      <c r="BW10" s="77">
        <f aca="true" t="shared" si="1" ref="BW10:BW19">E10+H10+K10+N10+Q10+T10+W10+Z10+AC10+AF10+AI10+AL10+AO10+AR10+AU10+AX10+BA10+BD10+BG10+BJ10+BM10+BP10+BS10</f>
        <v>10000</v>
      </c>
      <c r="BX10" s="79">
        <f aca="true" t="shared" si="2" ref="BX10:BX19">F10+I10+L10+O10+R10+U10+X10+AA10+AD10+AG10+AJ10+AM10+AP10+AS10+AV10+AY10+BB10+BE10+BH10+BK10+BN10+BQ10+BT10</f>
        <v>418768.67</v>
      </c>
    </row>
    <row r="11" spans="2:76" ht="15">
      <c r="B11" s="13">
        <v>102</v>
      </c>
      <c r="C11" s="25" t="s">
        <v>92</v>
      </c>
      <c r="D11" s="88">
        <v>30730.79</v>
      </c>
      <c r="E11" s="89">
        <v>0</v>
      </c>
      <c r="F11" s="90">
        <v>30623.49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30730.79</v>
      </c>
      <c r="BW11" s="77">
        <f t="shared" si="1"/>
        <v>0</v>
      </c>
      <c r="BX11" s="79">
        <f t="shared" si="2"/>
        <v>30623.49</v>
      </c>
    </row>
    <row r="12" spans="2:76" ht="15">
      <c r="B12" s="13">
        <v>103</v>
      </c>
      <c r="C12" s="25" t="s">
        <v>93</v>
      </c>
      <c r="D12" s="88">
        <v>254120.42</v>
      </c>
      <c r="E12" s="89">
        <v>0</v>
      </c>
      <c r="F12" s="90">
        <v>253379.38999999998</v>
      </c>
      <c r="G12" s="88">
        <v>0</v>
      </c>
      <c r="H12" s="89">
        <v>0</v>
      </c>
      <c r="I12" s="90">
        <v>0</v>
      </c>
      <c r="J12" s="97">
        <v>500</v>
      </c>
      <c r="K12" s="89">
        <v>0</v>
      </c>
      <c r="L12" s="101">
        <v>2385.54</v>
      </c>
      <c r="M12" s="91">
        <v>103151.9</v>
      </c>
      <c r="N12" s="89">
        <v>0</v>
      </c>
      <c r="O12" s="90">
        <v>122675.15000000002</v>
      </c>
      <c r="P12" s="91">
        <v>6973.709999999999</v>
      </c>
      <c r="Q12" s="89">
        <v>0</v>
      </c>
      <c r="R12" s="90">
        <v>7407.6</v>
      </c>
      <c r="S12" s="91">
        <v>31357.66</v>
      </c>
      <c r="T12" s="89">
        <v>0</v>
      </c>
      <c r="U12" s="90">
        <v>11578.43</v>
      </c>
      <c r="V12" s="91">
        <v>79254.57000000002</v>
      </c>
      <c r="W12" s="89">
        <v>0</v>
      </c>
      <c r="X12" s="90">
        <v>75166.49</v>
      </c>
      <c r="Y12" s="91">
        <v>1756.23</v>
      </c>
      <c r="Z12" s="89">
        <v>0</v>
      </c>
      <c r="AA12" s="90">
        <v>1570.33</v>
      </c>
      <c r="AB12" s="91">
        <v>192804.38</v>
      </c>
      <c r="AC12" s="89">
        <v>0</v>
      </c>
      <c r="AD12" s="90">
        <v>209240.52000000002</v>
      </c>
      <c r="AE12" s="91">
        <v>353869.5</v>
      </c>
      <c r="AF12" s="89">
        <v>0</v>
      </c>
      <c r="AG12" s="90">
        <v>356628.81</v>
      </c>
      <c r="AH12" s="91">
        <v>0</v>
      </c>
      <c r="AI12" s="89">
        <v>0</v>
      </c>
      <c r="AJ12" s="90">
        <v>0</v>
      </c>
      <c r="AK12" s="91">
        <v>9091.71</v>
      </c>
      <c r="AL12" s="89">
        <v>0</v>
      </c>
      <c r="AM12" s="90">
        <v>8373.65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1032880.08</v>
      </c>
      <c r="BW12" s="77">
        <f t="shared" si="1"/>
        <v>0</v>
      </c>
      <c r="BX12" s="79">
        <f t="shared" si="2"/>
        <v>1048405.91</v>
      </c>
    </row>
    <row r="13" spans="2:76" ht="15">
      <c r="B13" s="13">
        <v>104</v>
      </c>
      <c r="C13" s="25" t="s">
        <v>19</v>
      </c>
      <c r="D13" s="88">
        <v>10011.09</v>
      </c>
      <c r="E13" s="89">
        <v>0</v>
      </c>
      <c r="F13" s="90">
        <v>12553.67</v>
      </c>
      <c r="G13" s="88">
        <v>15591.94</v>
      </c>
      <c r="H13" s="89">
        <v>0</v>
      </c>
      <c r="I13" s="90">
        <v>23387.91</v>
      </c>
      <c r="J13" s="97"/>
      <c r="K13" s="89"/>
      <c r="L13" s="101"/>
      <c r="M13" s="91">
        <v>0</v>
      </c>
      <c r="N13" s="89">
        <v>0</v>
      </c>
      <c r="O13" s="90">
        <v>0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7710</v>
      </c>
      <c r="W13" s="89">
        <v>0</v>
      </c>
      <c r="X13" s="90">
        <v>12710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0</v>
      </c>
      <c r="AF13" s="89">
        <v>0</v>
      </c>
      <c r="AG13" s="90">
        <v>0</v>
      </c>
      <c r="AH13" s="91">
        <v>1500</v>
      </c>
      <c r="AI13" s="89">
        <v>0</v>
      </c>
      <c r="AJ13" s="90">
        <v>1500</v>
      </c>
      <c r="AK13" s="91">
        <v>32202.390000000003</v>
      </c>
      <c r="AL13" s="89">
        <v>0</v>
      </c>
      <c r="AM13" s="90">
        <v>37852.39</v>
      </c>
      <c r="AN13" s="91"/>
      <c r="AO13" s="89"/>
      <c r="AP13" s="90"/>
      <c r="AQ13" s="91"/>
      <c r="AR13" s="89"/>
      <c r="AS13" s="90"/>
      <c r="AT13" s="91">
        <v>0</v>
      </c>
      <c r="AU13" s="89">
        <v>0</v>
      </c>
      <c r="AV13" s="90">
        <v>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67015.42</v>
      </c>
      <c r="BW13" s="77">
        <f t="shared" si="1"/>
        <v>0</v>
      </c>
      <c r="BX13" s="79">
        <f t="shared" si="2"/>
        <v>88003.97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37093.07</v>
      </c>
      <c r="E16" s="89">
        <v>0</v>
      </c>
      <c r="F16" s="90">
        <v>37093.07</v>
      </c>
      <c r="G16" s="88"/>
      <c r="H16" s="89"/>
      <c r="I16" s="90"/>
      <c r="J16" s="97"/>
      <c r="K16" s="89"/>
      <c r="L16" s="101"/>
      <c r="M16" s="91"/>
      <c r="N16" s="89"/>
      <c r="O16" s="90"/>
      <c r="P16" s="97">
        <v>0</v>
      </c>
      <c r="Q16" s="89">
        <v>0</v>
      </c>
      <c r="R16" s="101">
        <v>0</v>
      </c>
      <c r="S16" s="91">
        <v>16522.69</v>
      </c>
      <c r="T16" s="89">
        <v>0</v>
      </c>
      <c r="U16" s="90">
        <v>13259.140000000001</v>
      </c>
      <c r="V16" s="91"/>
      <c r="W16" s="89"/>
      <c r="X16" s="90"/>
      <c r="Y16" s="97"/>
      <c r="Z16" s="89"/>
      <c r="AA16" s="101"/>
      <c r="AB16" s="91">
        <v>7468.700000000001</v>
      </c>
      <c r="AC16" s="89">
        <v>0</v>
      </c>
      <c r="AD16" s="90">
        <v>7468.7</v>
      </c>
      <c r="AE16" s="97">
        <v>47827.02</v>
      </c>
      <c r="AF16" s="89">
        <v>0</v>
      </c>
      <c r="AG16" s="101">
        <v>47112.82</v>
      </c>
      <c r="AH16" s="97"/>
      <c r="AI16" s="89"/>
      <c r="AJ16" s="101"/>
      <c r="AK16" s="97">
        <v>3770.09</v>
      </c>
      <c r="AL16" s="89">
        <v>0</v>
      </c>
      <c r="AM16" s="101">
        <v>3480.36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112681.56999999998</v>
      </c>
      <c r="BW16" s="77">
        <f t="shared" si="1"/>
        <v>0</v>
      </c>
      <c r="BX16" s="79">
        <f t="shared" si="2"/>
        <v>108414.09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3545.25</v>
      </c>
      <c r="E18" s="89">
        <v>0</v>
      </c>
      <c r="F18" s="90">
        <v>1660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3545.25</v>
      </c>
      <c r="BW18" s="77">
        <f t="shared" si="1"/>
        <v>0</v>
      </c>
      <c r="BX18" s="79">
        <f t="shared" si="2"/>
        <v>1660</v>
      </c>
    </row>
    <row r="19" spans="2:76" ht="15">
      <c r="B19" s="13">
        <v>110</v>
      </c>
      <c r="C19" s="25" t="s">
        <v>98</v>
      </c>
      <c r="D19" s="88">
        <v>32525.769999999997</v>
      </c>
      <c r="E19" s="89">
        <v>0</v>
      </c>
      <c r="F19" s="90">
        <v>61160.68</v>
      </c>
      <c r="G19" s="88"/>
      <c r="H19" s="89"/>
      <c r="I19" s="90"/>
      <c r="J19" s="97"/>
      <c r="K19" s="89"/>
      <c r="L19" s="101"/>
      <c r="M19" s="97">
        <v>1009</v>
      </c>
      <c r="N19" s="89">
        <v>0</v>
      </c>
      <c r="O19" s="101">
        <v>1009</v>
      </c>
      <c r="P19" s="97"/>
      <c r="Q19" s="89"/>
      <c r="R19" s="101"/>
      <c r="S19" s="97">
        <v>5000</v>
      </c>
      <c r="T19" s="89">
        <v>0</v>
      </c>
      <c r="U19" s="101">
        <v>10000</v>
      </c>
      <c r="V19" s="97">
        <v>45000</v>
      </c>
      <c r="W19" s="89">
        <v>0</v>
      </c>
      <c r="X19" s="101">
        <v>46455</v>
      </c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83534.76999999999</v>
      </c>
      <c r="BW19" s="77">
        <f t="shared" si="1"/>
        <v>0</v>
      </c>
      <c r="BX19" s="79">
        <f t="shared" si="2"/>
        <v>118624.68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576552.93</v>
      </c>
      <c r="E20" s="78">
        <f t="shared" si="3"/>
        <v>10000</v>
      </c>
      <c r="F20" s="79">
        <f t="shared" si="3"/>
        <v>640612.1900000001</v>
      </c>
      <c r="G20" s="85">
        <f t="shared" si="3"/>
        <v>15591.94</v>
      </c>
      <c r="H20" s="78">
        <f t="shared" si="3"/>
        <v>0</v>
      </c>
      <c r="I20" s="79">
        <f t="shared" si="3"/>
        <v>23387.91</v>
      </c>
      <c r="J20" s="98">
        <f t="shared" si="3"/>
        <v>63362.11</v>
      </c>
      <c r="K20" s="78">
        <f t="shared" si="3"/>
        <v>0</v>
      </c>
      <c r="L20" s="77">
        <f t="shared" si="3"/>
        <v>65247.65000000002</v>
      </c>
      <c r="M20" s="98">
        <f t="shared" si="3"/>
        <v>134871.96</v>
      </c>
      <c r="N20" s="78">
        <f t="shared" si="3"/>
        <v>0</v>
      </c>
      <c r="O20" s="77">
        <f t="shared" si="3"/>
        <v>154395.21000000002</v>
      </c>
      <c r="P20" s="98">
        <f t="shared" si="3"/>
        <v>6973.709999999999</v>
      </c>
      <c r="Q20" s="78">
        <f t="shared" si="3"/>
        <v>0</v>
      </c>
      <c r="R20" s="77">
        <f t="shared" si="3"/>
        <v>7407.6</v>
      </c>
      <c r="S20" s="98">
        <f t="shared" si="3"/>
        <v>52880.35</v>
      </c>
      <c r="T20" s="78">
        <f t="shared" si="3"/>
        <v>0</v>
      </c>
      <c r="U20" s="77">
        <f t="shared" si="3"/>
        <v>34837.57</v>
      </c>
      <c r="V20" s="98">
        <f t="shared" si="3"/>
        <v>157608.86000000002</v>
      </c>
      <c r="W20" s="78">
        <f t="shared" si="3"/>
        <v>0</v>
      </c>
      <c r="X20" s="77">
        <f t="shared" si="3"/>
        <v>161215.78</v>
      </c>
      <c r="Y20" s="98">
        <f t="shared" si="3"/>
        <v>1756.23</v>
      </c>
      <c r="Z20" s="78">
        <f t="shared" si="3"/>
        <v>0</v>
      </c>
      <c r="AA20" s="77">
        <f t="shared" si="3"/>
        <v>1570.33</v>
      </c>
      <c r="AB20" s="98">
        <f t="shared" si="3"/>
        <v>228263.23</v>
      </c>
      <c r="AC20" s="78">
        <f t="shared" si="3"/>
        <v>0</v>
      </c>
      <c r="AD20" s="77">
        <f t="shared" si="3"/>
        <v>244699.37000000002</v>
      </c>
      <c r="AE20" s="98">
        <f t="shared" si="3"/>
        <v>401696.52</v>
      </c>
      <c r="AF20" s="78">
        <f t="shared" si="3"/>
        <v>0</v>
      </c>
      <c r="AG20" s="77">
        <f t="shared" si="3"/>
        <v>403741.63</v>
      </c>
      <c r="AH20" s="98">
        <f t="shared" si="3"/>
        <v>1500</v>
      </c>
      <c r="AI20" s="78">
        <f t="shared" si="3"/>
        <v>0</v>
      </c>
      <c r="AJ20" s="77">
        <f t="shared" si="3"/>
        <v>1500</v>
      </c>
      <c r="AK20" s="98">
        <f t="shared" si="3"/>
        <v>71243.36</v>
      </c>
      <c r="AL20" s="78">
        <f t="shared" si="3"/>
        <v>0</v>
      </c>
      <c r="AM20" s="77">
        <f t="shared" si="3"/>
        <v>75885.56999999999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1712301.2</v>
      </c>
      <c r="BW20" s="77">
        <f>BW10+BW11+BW12+BW13+BW14+BW15+BW16+BW17+BW18+BW19</f>
        <v>10000</v>
      </c>
      <c r="BX20" s="95">
        <f>BX10+BX11+BX12+BX13+BX14+BX15+BX16+BX17+BX18+BX19</f>
        <v>1814500.81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25406</v>
      </c>
      <c r="E24" s="89">
        <v>89390.79000000001</v>
      </c>
      <c r="F24" s="90">
        <v>12561.12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44200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8006.9</v>
      </c>
      <c r="V24" s="97">
        <v>0</v>
      </c>
      <c r="W24" s="89">
        <v>0</v>
      </c>
      <c r="X24" s="101">
        <v>79369.20999999999</v>
      </c>
      <c r="Y24" s="97">
        <v>0</v>
      </c>
      <c r="Z24" s="89">
        <v>0</v>
      </c>
      <c r="AA24" s="101">
        <v>33011.52</v>
      </c>
      <c r="AB24" s="97">
        <v>0</v>
      </c>
      <c r="AC24" s="89">
        <v>0</v>
      </c>
      <c r="AD24" s="101">
        <v>0</v>
      </c>
      <c r="AE24" s="97">
        <v>907077.3099999999</v>
      </c>
      <c r="AF24" s="89">
        <v>46354.17</v>
      </c>
      <c r="AG24" s="101">
        <v>474301.75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932483.3099999999</v>
      </c>
      <c r="BW24" s="77">
        <f t="shared" si="4"/>
        <v>179944.96000000002</v>
      </c>
      <c r="BX24" s="79">
        <f t="shared" si="4"/>
        <v>607250.5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25406</v>
      </c>
      <c r="E28" s="78">
        <f t="shared" si="5"/>
        <v>89390.79000000001</v>
      </c>
      <c r="F28" s="79">
        <f t="shared" si="5"/>
        <v>12561.12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44200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8006.9</v>
      </c>
      <c r="V28" s="98">
        <f t="shared" si="5"/>
        <v>0</v>
      </c>
      <c r="W28" s="78">
        <f t="shared" si="5"/>
        <v>0</v>
      </c>
      <c r="X28" s="77">
        <f t="shared" si="5"/>
        <v>79369.20999999999</v>
      </c>
      <c r="Y28" s="98">
        <f t="shared" si="5"/>
        <v>0</v>
      </c>
      <c r="Z28" s="78">
        <f t="shared" si="5"/>
        <v>0</v>
      </c>
      <c r="AA28" s="77">
        <f t="shared" si="5"/>
        <v>33011.52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907077.3099999999</v>
      </c>
      <c r="AF28" s="78">
        <f t="shared" si="5"/>
        <v>46354.17</v>
      </c>
      <c r="AG28" s="77">
        <f t="shared" si="5"/>
        <v>474301.75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932483.3099999999</v>
      </c>
      <c r="BW28" s="77">
        <f>BW23+BW24+BW25+BW26+BW27</f>
        <v>179944.96000000002</v>
      </c>
      <c r="BX28" s="95">
        <f>BX23+BX24+BX25+BX26+BX27</f>
        <v>607250.5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170195.84</v>
      </c>
      <c r="BM40" s="89">
        <v>0</v>
      </c>
      <c r="BN40" s="101">
        <v>161298.19</v>
      </c>
      <c r="BO40" s="97"/>
      <c r="BP40" s="89"/>
      <c r="BQ40" s="101"/>
      <c r="BR40" s="97"/>
      <c r="BS40" s="89"/>
      <c r="BT40" s="101"/>
      <c r="BU40" s="76"/>
      <c r="BV40" s="85">
        <f t="shared" si="10"/>
        <v>170195.84</v>
      </c>
      <c r="BW40" s="77">
        <f t="shared" si="10"/>
        <v>0</v>
      </c>
      <c r="BX40" s="79">
        <f t="shared" si="10"/>
        <v>161298.19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170195.84</v>
      </c>
      <c r="BM42" s="78">
        <f t="shared" si="12"/>
        <v>0</v>
      </c>
      <c r="BN42" s="77">
        <f t="shared" si="12"/>
        <v>161298.19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170195.84</v>
      </c>
      <c r="BW42" s="77">
        <f>BW38+BW39+BW40+BW41</f>
        <v>0</v>
      </c>
      <c r="BX42" s="95">
        <f>BX38+BX39+BX40+BX41</f>
        <v>161298.19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166402.25</v>
      </c>
      <c r="BS49" s="89">
        <v>0</v>
      </c>
      <c r="BT49" s="101">
        <v>137120.76000000004</v>
      </c>
      <c r="BU49" s="76"/>
      <c r="BV49" s="85">
        <f aca="true" t="shared" si="15" ref="BV49:BX50">D49+G49+J49+M49+P49+S49+V49+Y49+AB49+AE49+AH49+AK49+AN49+AQ49+AT49+AW49+AZ49+BC49+BF49+BI49+BL49+BO49+BR49</f>
        <v>166402.25</v>
      </c>
      <c r="BW49" s="77">
        <f t="shared" si="15"/>
        <v>0</v>
      </c>
      <c r="BX49" s="79">
        <f t="shared" si="15"/>
        <v>137120.76000000004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210992.51</v>
      </c>
      <c r="BS50" s="89">
        <v>0</v>
      </c>
      <c r="BT50" s="101">
        <v>196810.68999999997</v>
      </c>
      <c r="BU50" s="76"/>
      <c r="BV50" s="85">
        <f t="shared" si="15"/>
        <v>210992.51</v>
      </c>
      <c r="BW50" s="77">
        <f t="shared" si="15"/>
        <v>0</v>
      </c>
      <c r="BX50" s="79">
        <f t="shared" si="15"/>
        <v>196810.68999999997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377394.76</v>
      </c>
      <c r="BS51" s="78">
        <f>BS49+BS50</f>
        <v>0</v>
      </c>
      <c r="BT51" s="77">
        <f>BT49+BT50</f>
        <v>333931.45</v>
      </c>
      <c r="BU51" s="85"/>
      <c r="BV51" s="85">
        <f>BV49+BV50</f>
        <v>377394.76</v>
      </c>
      <c r="BW51" s="77">
        <f>BW49+BW50</f>
        <v>0</v>
      </c>
      <c r="BX51" s="95">
        <f>BX49+BX50</f>
        <v>333931.45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601958.93</v>
      </c>
      <c r="E53" s="86">
        <f t="shared" si="18"/>
        <v>99390.79000000001</v>
      </c>
      <c r="F53" s="86">
        <f t="shared" si="18"/>
        <v>653173.31</v>
      </c>
      <c r="G53" s="86">
        <f t="shared" si="18"/>
        <v>15591.94</v>
      </c>
      <c r="H53" s="86">
        <f t="shared" si="18"/>
        <v>0</v>
      </c>
      <c r="I53" s="86">
        <f t="shared" si="18"/>
        <v>23387.91</v>
      </c>
      <c r="J53" s="86">
        <f t="shared" si="18"/>
        <v>63362.11</v>
      </c>
      <c r="K53" s="86">
        <f t="shared" si="18"/>
        <v>0</v>
      </c>
      <c r="L53" s="86">
        <f t="shared" si="18"/>
        <v>65247.65000000002</v>
      </c>
      <c r="M53" s="86">
        <f t="shared" si="18"/>
        <v>134871.96</v>
      </c>
      <c r="N53" s="86">
        <f t="shared" si="18"/>
        <v>44200</v>
      </c>
      <c r="O53" s="86">
        <f t="shared" si="18"/>
        <v>154395.21000000002</v>
      </c>
      <c r="P53" s="86">
        <f t="shared" si="18"/>
        <v>6973.709999999999</v>
      </c>
      <c r="Q53" s="86">
        <f t="shared" si="18"/>
        <v>0</v>
      </c>
      <c r="R53" s="86">
        <f t="shared" si="18"/>
        <v>7407.6</v>
      </c>
      <c r="S53" s="86">
        <f t="shared" si="18"/>
        <v>52880.35</v>
      </c>
      <c r="T53" s="86">
        <f t="shared" si="18"/>
        <v>0</v>
      </c>
      <c r="U53" s="86">
        <f t="shared" si="18"/>
        <v>42844.47</v>
      </c>
      <c r="V53" s="86">
        <f t="shared" si="18"/>
        <v>157608.86000000002</v>
      </c>
      <c r="W53" s="86">
        <f t="shared" si="18"/>
        <v>0</v>
      </c>
      <c r="X53" s="86">
        <f t="shared" si="18"/>
        <v>240584.99</v>
      </c>
      <c r="Y53" s="86">
        <f t="shared" si="18"/>
        <v>1756.23</v>
      </c>
      <c r="Z53" s="86">
        <f t="shared" si="18"/>
        <v>0</v>
      </c>
      <c r="AA53" s="86">
        <f t="shared" si="18"/>
        <v>34581.85</v>
      </c>
      <c r="AB53" s="86">
        <f t="shared" si="18"/>
        <v>228263.23</v>
      </c>
      <c r="AC53" s="86">
        <f t="shared" si="18"/>
        <v>0</v>
      </c>
      <c r="AD53" s="86">
        <f t="shared" si="18"/>
        <v>244699.37000000002</v>
      </c>
      <c r="AE53" s="86">
        <f t="shared" si="18"/>
        <v>1308773.83</v>
      </c>
      <c r="AF53" s="86">
        <f t="shared" si="18"/>
        <v>46354.17</v>
      </c>
      <c r="AG53" s="86">
        <f t="shared" si="18"/>
        <v>878043.38</v>
      </c>
      <c r="AH53" s="86">
        <f t="shared" si="18"/>
        <v>1500</v>
      </c>
      <c r="AI53" s="86">
        <f t="shared" si="18"/>
        <v>0</v>
      </c>
      <c r="AJ53" s="86">
        <f aca="true" t="shared" si="19" ref="AJ53:BT53">AJ20+AJ28+AJ35+AJ42+AJ46+AJ51</f>
        <v>1500</v>
      </c>
      <c r="AK53" s="86">
        <f t="shared" si="19"/>
        <v>71243.36</v>
      </c>
      <c r="AL53" s="86">
        <f t="shared" si="19"/>
        <v>0</v>
      </c>
      <c r="AM53" s="86">
        <f t="shared" si="19"/>
        <v>75885.56999999999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170195.84</v>
      </c>
      <c r="BM53" s="86">
        <f t="shared" si="19"/>
        <v>0</v>
      </c>
      <c r="BN53" s="86">
        <f t="shared" si="19"/>
        <v>161298.19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377394.76</v>
      </c>
      <c r="BS53" s="86">
        <f t="shared" si="19"/>
        <v>0</v>
      </c>
      <c r="BT53" s="86">
        <f t="shared" si="19"/>
        <v>333931.45</v>
      </c>
      <c r="BU53" s="86">
        <f>BU8</f>
        <v>9480.43</v>
      </c>
      <c r="BV53" s="102">
        <f>BV8+BV20+BV28+BV35+BV42+BV46+BV51</f>
        <v>3201855.54</v>
      </c>
      <c r="BW53" s="87">
        <f>BW20+BW28+BW35+BW42+BW46+BW51</f>
        <v>189944.96000000002</v>
      </c>
      <c r="BX53" s="87">
        <f>BX20+BX28+BX35+BX42+BX46+BX51</f>
        <v>2916980.95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211817.4399999999</v>
      </c>
      <c r="BW54" s="93"/>
      <c r="BX54" s="94">
        <f>IF((Spese_Rendiconto_2022!BX53-Entrate_Rendiconto_2022!E58)&lt;0,Entrate_Rendiconto_2022!E58-Spese_Rendiconto_2022!BX53,0)</f>
        <v>1018883.7999999998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2023-07-20T12:42:28Z</dcterms:modified>
  <cp:category/>
  <cp:version/>
  <cp:contentType/>
  <cp:contentStatus/>
</cp:coreProperties>
</file>