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<sst xmlns="http://schemas.openxmlformats.org/spreadsheetml/2006/main" count="870" uniqueCount="150">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</sst>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14280.73</v>
      </c>
      <c r="E5" s="38"/>
    </row>
    <row r="6" spans="2:5" ht="15">
      <c r="B6" s="8"/>
      <c r="C6" s="5" t="s">
        <v>5</v>
      </c>
      <c r="D6" s="39">
        <v>40985.51</v>
      </c>
      <c r="E6" s="40"/>
    </row>
    <row r="7" spans="2:5" ht="15">
      <c r="B7" s="8"/>
      <c r="C7" s="5" t="s">
        <v>6</v>
      </c>
      <c r="D7" s="39">
        <v>21683.95</v>
      </c>
      <c r="E7" s="40"/>
    </row>
    <row r="8" spans="2:5" ht="15.75" thickBot="1">
      <c r="B8" s="9"/>
      <c r="C8" s="6" t="s">
        <v>7</v>
      </c>
      <c r="D8" s="41"/>
      <c r="E8" s="42">
        <v>457822.5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335125.66</v>
      </c>
      <c r="E10" s="45">
        <v>295533.73999999993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726.02</v>
      </c>
      <c r="E13" s="45">
        <v>726.02</v>
      </c>
    </row>
    <row r="14" spans="2:5" ht="15">
      <c r="B14" s="13">
        <v>10301</v>
      </c>
      <c r="C14" s="54" t="s">
        <v>11</v>
      </c>
      <c r="D14" s="39">
        <v>197436.93</v>
      </c>
      <c r="E14" s="45">
        <v>197032.74000000002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533288.61</v>
      </c>
      <c r="E16" s="51">
        <f>E10+E11+E12+E13+E14+E15</f>
        <v>493292.5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104681.29999999999</v>
      </c>
      <c r="E18" s="45">
        <v>101532.82999999999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104681.29999999999</v>
      </c>
      <c r="E23" s="51">
        <f>E18+E19+E20+E21+E22</f>
        <v>101532.82999999999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44924.07</v>
      </c>
      <c r="E25" s="45">
        <v>44350.23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2.4</v>
      </c>
      <c r="E27" s="45">
        <v>2.4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46018.29</v>
      </c>
      <c r="E29" s="50">
        <v>45849.29000000001</v>
      </c>
    </row>
    <row r="30" spans="2:5" ht="15.75" thickBot="1">
      <c r="B30" s="16">
        <v>30000</v>
      </c>
      <c r="C30" s="15" t="s">
        <v>32</v>
      </c>
      <c r="D30" s="48">
        <f>D25+D26+D27+D28+D29</f>
        <v>90944.76000000001</v>
      </c>
      <c r="E30" s="51">
        <f>E25+E26+E27+E28+E29</f>
        <v>90201.92000000001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608657.5799999998</v>
      </c>
      <c r="E33" s="59">
        <v>337899.88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13846.51</v>
      </c>
      <c r="E36" s="50">
        <v>16551.76</v>
      </c>
    </row>
    <row r="37" spans="2:5" ht="15.75" thickBot="1">
      <c r="B37" s="16">
        <v>40000</v>
      </c>
      <c r="C37" s="15" t="s">
        <v>40</v>
      </c>
      <c r="D37" s="48">
        <f>D32+D33+D34+D35+D36</f>
        <v>622504.0899999999</v>
      </c>
      <c r="E37" s="51">
        <f>E32+E33+E34+E35+E36</f>
        <v>354451.64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134355.25</v>
      </c>
      <c r="E54" s="45">
        <v>136035.25000000003</v>
      </c>
    </row>
    <row r="55" spans="2:5" ht="15">
      <c r="B55" s="13">
        <v>90200</v>
      </c>
      <c r="C55" s="54" t="s">
        <v>62</v>
      </c>
      <c r="D55" s="61">
        <v>1960</v>
      </c>
      <c r="E55" s="62">
        <v>1960</v>
      </c>
    </row>
    <row r="56" spans="2:5" ht="15.75" thickBot="1">
      <c r="B56" s="16">
        <v>90000</v>
      </c>
      <c r="C56" s="15" t="s">
        <v>63</v>
      </c>
      <c r="D56" s="48">
        <f>D54+D55</f>
        <v>136315.25</v>
      </c>
      <c r="E56" s="51">
        <f>E54+E55</f>
        <v>137995.25000000003</v>
      </c>
    </row>
    <row r="57" spans="2:5" ht="16.5" thickBot="1" thickTop="1">
      <c r="B57" s="109" t="s">
        <v>64</v>
      </c>
      <c r="C57" s="110"/>
      <c r="D57" s="52">
        <f>D16+D23+D30+D37+D43+D49+D52+D56</f>
        <v>1487734.0099999998</v>
      </c>
      <c r="E57" s="55">
        <f>E16+E23+E30+E37+E43+E49+E52+E56</f>
        <v>1177474.1400000001</v>
      </c>
    </row>
    <row r="58" spans="2:5" ht="16.5" thickBot="1" thickTop="1">
      <c r="B58" s="109" t="s">
        <v>65</v>
      </c>
      <c r="C58" s="110"/>
      <c r="D58" s="52">
        <f>D57+D5+D6+D7+D8</f>
        <v>1564684.1999999997</v>
      </c>
      <c r="E58" s="55">
        <f>E57+E5+E6+E7+E8</f>
        <v>1635296.6400000001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199009.78</v>
      </c>
      <c r="E10" s="89">
        <v>14739.06</v>
      </c>
      <c r="F10" s="90">
        <v>202163.11000000002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199009.78</v>
      </c>
      <c r="BW10" s="77">
        <f aca="true" t="shared" si="1" ref="BW10:BW19">E10+H10+K10+N10+Q10+T10+W10+Z10+AC10+AF10+AI10+AL10+AO10+AR10+AU10+AX10+BA10+BD10+BG10+BJ10+BM10+BP10+BS10</f>
        <v>14739.06</v>
      </c>
      <c r="BX10" s="79">
        <f aca="true" t="shared" si="2" ref="BX10:BX19">F10+I10+L10+O10+R10+U10+X10+AA10+AD10+AG10+AJ10+AM10+AP10+AS10+AV10+AY10+BB10+BE10+BH10+BK10+BN10+BQ10+BT10</f>
        <v>202163.11000000002</v>
      </c>
    </row>
    <row r="11" spans="2:76" ht="15">
      <c r="B11" s="13">
        <v>102</v>
      </c>
      <c r="C11" s="25" t="s">
        <v>92</v>
      </c>
      <c r="D11" s="88">
        <v>15949.65</v>
      </c>
      <c r="E11" s="89">
        <v>0</v>
      </c>
      <c r="F11" s="90">
        <v>16048.419999999998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15949.65</v>
      </c>
      <c r="BW11" s="77">
        <f t="shared" si="1"/>
        <v>0</v>
      </c>
      <c r="BX11" s="79">
        <f t="shared" si="2"/>
        <v>16048.419999999998</v>
      </c>
    </row>
    <row r="12" spans="2:76" ht="15">
      <c r="B12" s="13">
        <v>103</v>
      </c>
      <c r="C12" s="25" t="s">
        <v>93</v>
      </c>
      <c r="D12" s="88">
        <v>123992.26000000001</v>
      </c>
      <c r="E12" s="89">
        <v>0</v>
      </c>
      <c r="F12" s="90">
        <v>127920.97000000002</v>
      </c>
      <c r="G12" s="88"/>
      <c r="H12" s="89"/>
      <c r="I12" s="90"/>
      <c r="J12" s="97"/>
      <c r="K12" s="89"/>
      <c r="L12" s="101"/>
      <c r="M12" s="91">
        <v>48190.42999999999</v>
      </c>
      <c r="N12" s="89">
        <v>0</v>
      </c>
      <c r="O12" s="90">
        <v>46107.520000000004</v>
      </c>
      <c r="P12" s="91">
        <v>1704.63</v>
      </c>
      <c r="Q12" s="89">
        <v>0</v>
      </c>
      <c r="R12" s="90">
        <v>5625.400000000001</v>
      </c>
      <c r="S12" s="91">
        <v>0</v>
      </c>
      <c r="T12" s="89">
        <v>0</v>
      </c>
      <c r="U12" s="90">
        <v>0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96613.12000000001</v>
      </c>
      <c r="AC12" s="89">
        <v>0</v>
      </c>
      <c r="AD12" s="90">
        <v>93691.90999999999</v>
      </c>
      <c r="AE12" s="91">
        <v>40338.89</v>
      </c>
      <c r="AF12" s="89">
        <v>0</v>
      </c>
      <c r="AG12" s="90">
        <v>41141.979999999996</v>
      </c>
      <c r="AH12" s="91"/>
      <c r="AI12" s="89"/>
      <c r="AJ12" s="90"/>
      <c r="AK12" s="91">
        <v>5221.400000000001</v>
      </c>
      <c r="AL12" s="89">
        <v>0</v>
      </c>
      <c r="AM12" s="90">
        <v>5882.22</v>
      </c>
      <c r="AN12" s="91"/>
      <c r="AO12" s="89"/>
      <c r="AP12" s="90"/>
      <c r="AQ12" s="91">
        <v>244.45</v>
      </c>
      <c r="AR12" s="89">
        <v>0</v>
      </c>
      <c r="AS12" s="90">
        <v>230.48000000000002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316305.18000000005</v>
      </c>
      <c r="BW12" s="77">
        <f t="shared" si="1"/>
        <v>0</v>
      </c>
      <c r="BX12" s="79">
        <f t="shared" si="2"/>
        <v>320600.4799999999</v>
      </c>
    </row>
    <row r="13" spans="2:76" ht="15">
      <c r="B13" s="13">
        <v>104</v>
      </c>
      <c r="C13" s="25" t="s">
        <v>19</v>
      </c>
      <c r="D13" s="88">
        <v>46369.65</v>
      </c>
      <c r="E13" s="89">
        <v>0</v>
      </c>
      <c r="F13" s="90">
        <v>48514.14</v>
      </c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>
        <v>28197.370000000003</v>
      </c>
      <c r="P13" s="91">
        <v>2400</v>
      </c>
      <c r="Q13" s="89">
        <v>0</v>
      </c>
      <c r="R13" s="90">
        <v>2300</v>
      </c>
      <c r="S13" s="91">
        <v>4181.9</v>
      </c>
      <c r="T13" s="89">
        <v>0</v>
      </c>
      <c r="U13" s="90">
        <v>4081.9</v>
      </c>
      <c r="V13" s="91">
        <v>6900</v>
      </c>
      <c r="W13" s="89">
        <v>0</v>
      </c>
      <c r="X13" s="90">
        <v>6000</v>
      </c>
      <c r="Y13" s="91"/>
      <c r="Z13" s="89"/>
      <c r="AA13" s="90"/>
      <c r="AB13" s="91">
        <v>2500</v>
      </c>
      <c r="AC13" s="89">
        <v>0</v>
      </c>
      <c r="AD13" s="90">
        <v>2500</v>
      </c>
      <c r="AE13" s="91">
        <v>4764</v>
      </c>
      <c r="AF13" s="89">
        <v>0</v>
      </c>
      <c r="AG13" s="90">
        <v>3445</v>
      </c>
      <c r="AH13" s="91"/>
      <c r="AI13" s="89"/>
      <c r="AJ13" s="90"/>
      <c r="AK13" s="91">
        <v>7067.9</v>
      </c>
      <c r="AL13" s="89">
        <v>0</v>
      </c>
      <c r="AM13" s="90">
        <v>10468.09</v>
      </c>
      <c r="AN13" s="91"/>
      <c r="AO13" s="89"/>
      <c r="AP13" s="90"/>
      <c r="AQ13" s="91">
        <v>15304.14</v>
      </c>
      <c r="AR13" s="89">
        <v>0</v>
      </c>
      <c r="AS13" s="90">
        <v>14438.370000000004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119487.58999999998</v>
      </c>
      <c r="BW13" s="77">
        <f t="shared" si="1"/>
        <v>0</v>
      </c>
      <c r="BX13" s="79">
        <f t="shared" si="2"/>
        <v>119944.87000000001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3879.5299999999997</v>
      </c>
      <c r="E16" s="89">
        <v>0</v>
      </c>
      <c r="F16" s="90">
        <v>3879.5299999999997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4103.68</v>
      </c>
      <c r="AF16" s="89">
        <v>0</v>
      </c>
      <c r="AG16" s="101">
        <v>4103.68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7983.21</v>
      </c>
      <c r="BW16" s="77">
        <f t="shared" si="1"/>
        <v>0</v>
      </c>
      <c r="BX16" s="79">
        <f t="shared" si="2"/>
        <v>7983.21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12118.66</v>
      </c>
      <c r="E18" s="89">
        <v>0</v>
      </c>
      <c r="F18" s="90">
        <v>7118.660000000001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12118.66</v>
      </c>
      <c r="BW18" s="77">
        <f t="shared" si="1"/>
        <v>0</v>
      </c>
      <c r="BX18" s="79">
        <f t="shared" si="2"/>
        <v>7118.660000000001</v>
      </c>
    </row>
    <row r="19" spans="2:76" ht="15">
      <c r="B19" s="13">
        <v>110</v>
      </c>
      <c r="C19" s="25" t="s">
        <v>98</v>
      </c>
      <c r="D19" s="88">
        <v>6571.77</v>
      </c>
      <c r="E19" s="89">
        <v>0</v>
      </c>
      <c r="F19" s="90">
        <v>4239.08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6571.77</v>
      </c>
      <c r="BW19" s="77">
        <f t="shared" si="1"/>
        <v>0</v>
      </c>
      <c r="BX19" s="79">
        <f t="shared" si="2"/>
        <v>4239.08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407891.30000000005</v>
      </c>
      <c r="E20" s="78">
        <f t="shared" si="3"/>
        <v>14739.06</v>
      </c>
      <c r="F20" s="79">
        <f t="shared" si="3"/>
        <v>409883.9100000001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78190.43</v>
      </c>
      <c r="N20" s="78">
        <f t="shared" si="3"/>
        <v>0</v>
      </c>
      <c r="O20" s="77">
        <f t="shared" si="3"/>
        <v>74304.89000000001</v>
      </c>
      <c r="P20" s="98">
        <f t="shared" si="3"/>
        <v>4104.63</v>
      </c>
      <c r="Q20" s="78">
        <f t="shared" si="3"/>
        <v>0</v>
      </c>
      <c r="R20" s="77">
        <f t="shared" si="3"/>
        <v>7925.400000000001</v>
      </c>
      <c r="S20" s="98">
        <f t="shared" si="3"/>
        <v>4181.9</v>
      </c>
      <c r="T20" s="78">
        <f t="shared" si="3"/>
        <v>0</v>
      </c>
      <c r="U20" s="77">
        <f t="shared" si="3"/>
        <v>4081.9</v>
      </c>
      <c r="V20" s="98">
        <f t="shared" si="3"/>
        <v>6900</v>
      </c>
      <c r="W20" s="78">
        <f t="shared" si="3"/>
        <v>0</v>
      </c>
      <c r="X20" s="77">
        <f t="shared" si="3"/>
        <v>6000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99113.12000000001</v>
      </c>
      <c r="AC20" s="78">
        <f t="shared" si="3"/>
        <v>0</v>
      </c>
      <c r="AD20" s="77">
        <f t="shared" si="3"/>
        <v>96191.90999999999</v>
      </c>
      <c r="AE20" s="98">
        <f t="shared" si="3"/>
        <v>49206.57</v>
      </c>
      <c r="AF20" s="78">
        <f t="shared" si="3"/>
        <v>0</v>
      </c>
      <c r="AG20" s="77">
        <f t="shared" si="3"/>
        <v>48690.659999999996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12289.3</v>
      </c>
      <c r="AL20" s="78">
        <f t="shared" si="3"/>
        <v>0</v>
      </c>
      <c r="AM20" s="77">
        <f t="shared" si="3"/>
        <v>16350.310000000001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15548.59</v>
      </c>
      <c r="AR20" s="78">
        <f t="shared" si="3"/>
        <v>0</v>
      </c>
      <c r="AS20" s="77">
        <f t="shared" si="3"/>
        <v>14668.850000000004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677425.8400000001</v>
      </c>
      <c r="BW20" s="77">
        <f>BW10+BW11+BW12+BW13+BW14+BW15+BW16+BW17+BW18+BW19</f>
        <v>14739.06</v>
      </c>
      <c r="BX20" s="95">
        <f>BX10+BX11+BX12+BX13+BX14+BX15+BX16+BX17+BX18+BX19</f>
        <v>678097.83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360970.33</v>
      </c>
      <c r="E24" s="89">
        <v>0</v>
      </c>
      <c r="F24" s="90">
        <v>235955.83000000002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15122.11999999998</v>
      </c>
      <c r="Q24" s="89">
        <v>64041.06</v>
      </c>
      <c r="R24" s="101">
        <v>11974.52</v>
      </c>
      <c r="S24" s="97">
        <v>0</v>
      </c>
      <c r="T24" s="89">
        <v>0</v>
      </c>
      <c r="U24" s="101">
        <v>620.61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59359.549999999996</v>
      </c>
      <c r="AC24" s="89">
        <v>0</v>
      </c>
      <c r="AD24" s="101">
        <v>57492.56</v>
      </c>
      <c r="AE24" s="97">
        <v>28901.320000000007</v>
      </c>
      <c r="AF24" s="89">
        <v>50459.94</v>
      </c>
      <c r="AG24" s="101">
        <v>31281.449999999997</v>
      </c>
      <c r="AH24" s="97"/>
      <c r="AI24" s="89"/>
      <c r="AJ24" s="101"/>
      <c r="AK24" s="97">
        <v>1586</v>
      </c>
      <c r="AL24" s="89">
        <v>0</v>
      </c>
      <c r="AM24" s="101">
        <v>6441.110000000001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465939.32</v>
      </c>
      <c r="BW24" s="77">
        <f t="shared" si="4"/>
        <v>114501</v>
      </c>
      <c r="BX24" s="79">
        <f t="shared" si="4"/>
        <v>343766.08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1000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360970.33</v>
      </c>
      <c r="E28" s="78">
        <f t="shared" si="5"/>
        <v>0</v>
      </c>
      <c r="F28" s="79">
        <f t="shared" si="5"/>
        <v>235955.83000000002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16122.11999999998</v>
      </c>
      <c r="Q28" s="78">
        <f t="shared" si="5"/>
        <v>64041.06</v>
      </c>
      <c r="R28" s="77">
        <f t="shared" si="5"/>
        <v>11974.52</v>
      </c>
      <c r="S28" s="98">
        <f t="shared" si="5"/>
        <v>0</v>
      </c>
      <c r="T28" s="78">
        <f t="shared" si="5"/>
        <v>0</v>
      </c>
      <c r="U28" s="77">
        <f t="shared" si="5"/>
        <v>620.61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59359.549999999996</v>
      </c>
      <c r="AC28" s="78">
        <f t="shared" si="5"/>
        <v>0</v>
      </c>
      <c r="AD28" s="77">
        <f t="shared" si="5"/>
        <v>57492.56</v>
      </c>
      <c r="AE28" s="98">
        <f t="shared" si="5"/>
        <v>28901.320000000007</v>
      </c>
      <c r="AF28" s="78">
        <f t="shared" si="5"/>
        <v>50459.94</v>
      </c>
      <c r="AG28" s="77">
        <f t="shared" si="5"/>
        <v>31281.449999999997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1586</v>
      </c>
      <c r="AL28" s="78">
        <f t="shared" si="6"/>
        <v>0</v>
      </c>
      <c r="AM28" s="77">
        <f t="shared" si="6"/>
        <v>6441.110000000001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466939.32</v>
      </c>
      <c r="BW28" s="77">
        <f>BW23+BW24+BW25+BW26+BW27</f>
        <v>114501</v>
      </c>
      <c r="BX28" s="95">
        <f>BX23+BX24+BX25+BX26+BX27</f>
        <v>343766.08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23170.16</v>
      </c>
      <c r="BM40" s="89">
        <v>0</v>
      </c>
      <c r="BN40" s="101">
        <v>23170.16</v>
      </c>
      <c r="BO40" s="97"/>
      <c r="BP40" s="89"/>
      <c r="BQ40" s="101"/>
      <c r="BR40" s="97"/>
      <c r="BS40" s="89"/>
      <c r="BT40" s="101"/>
      <c r="BU40" s="76"/>
      <c r="BV40" s="85">
        <f t="shared" si="10"/>
        <v>23170.16</v>
      </c>
      <c r="BW40" s="77">
        <f t="shared" si="10"/>
        <v>0</v>
      </c>
      <c r="BX40" s="79">
        <f t="shared" si="10"/>
        <v>23170.16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23170.16</v>
      </c>
      <c r="BM42" s="78">
        <f t="shared" si="12"/>
        <v>0</v>
      </c>
      <c r="BN42" s="77">
        <f t="shared" si="12"/>
        <v>23170.16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23170.16</v>
      </c>
      <c r="BW42" s="77">
        <f>BW38+BW39+BW40+BW41</f>
        <v>0</v>
      </c>
      <c r="BX42" s="95">
        <f>BX38+BX39+BX40+BX41</f>
        <v>23170.16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136315.25</v>
      </c>
      <c r="BS49" s="89">
        <v>0</v>
      </c>
      <c r="BT49" s="101">
        <v>129968.89000000001</v>
      </c>
      <c r="BU49" s="76"/>
      <c r="BV49" s="85">
        <f aca="true" t="shared" si="15" ref="BV49:BX50">D49+G49+J49+M49+P49+S49+V49+Y49+AB49+AE49+AH49+AK49+AN49+AQ49+AT49+AW49+AZ49+BC49+BF49+BI49+BL49+BO49+BR49</f>
        <v>136315.25</v>
      </c>
      <c r="BW49" s="77">
        <f t="shared" si="15"/>
        <v>0</v>
      </c>
      <c r="BX49" s="79">
        <f t="shared" si="15"/>
        <v>129968.89000000001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136315.25</v>
      </c>
      <c r="BS51" s="78">
        <f>BS49+BS50</f>
        <v>0</v>
      </c>
      <c r="BT51" s="77">
        <f>BT49+BT50</f>
        <v>129968.89000000001</v>
      </c>
      <c r="BU51" s="85"/>
      <c r="BV51" s="85">
        <f>BV49+BV50</f>
        <v>136315.25</v>
      </c>
      <c r="BW51" s="77">
        <f>BW49+BW50</f>
        <v>0</v>
      </c>
      <c r="BX51" s="95">
        <f>BX49+BX50</f>
        <v>129968.89000000001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768861.6300000001</v>
      </c>
      <c r="E53" s="86">
        <f t="shared" si="18"/>
        <v>14739.06</v>
      </c>
      <c r="F53" s="86">
        <f t="shared" si="18"/>
        <v>645839.7400000001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78190.43</v>
      </c>
      <c r="N53" s="86">
        <f t="shared" si="18"/>
        <v>0</v>
      </c>
      <c r="O53" s="86">
        <f t="shared" si="18"/>
        <v>74304.89000000001</v>
      </c>
      <c r="P53" s="86">
        <f t="shared" si="18"/>
        <v>20226.74999999998</v>
      </c>
      <c r="Q53" s="86">
        <f t="shared" si="18"/>
        <v>64041.06</v>
      </c>
      <c r="R53" s="86">
        <f t="shared" si="18"/>
        <v>19899.920000000002</v>
      </c>
      <c r="S53" s="86">
        <f t="shared" si="18"/>
        <v>4181.9</v>
      </c>
      <c r="T53" s="86">
        <f t="shared" si="18"/>
        <v>0</v>
      </c>
      <c r="U53" s="86">
        <f t="shared" si="18"/>
        <v>4702.51</v>
      </c>
      <c r="V53" s="86">
        <f t="shared" si="18"/>
        <v>6900</v>
      </c>
      <c r="W53" s="86">
        <f t="shared" si="18"/>
        <v>0</v>
      </c>
      <c r="X53" s="86">
        <f t="shared" si="18"/>
        <v>6000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158472.67</v>
      </c>
      <c r="AC53" s="86">
        <f t="shared" si="18"/>
        <v>0</v>
      </c>
      <c r="AD53" s="86">
        <f t="shared" si="18"/>
        <v>153684.46999999997</v>
      </c>
      <c r="AE53" s="86">
        <f t="shared" si="18"/>
        <v>78107.89000000001</v>
      </c>
      <c r="AF53" s="86">
        <f t="shared" si="18"/>
        <v>50459.94</v>
      </c>
      <c r="AG53" s="86">
        <f t="shared" si="18"/>
        <v>79972.10999999999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13875.3</v>
      </c>
      <c r="AL53" s="86">
        <f t="shared" si="19"/>
        <v>0</v>
      </c>
      <c r="AM53" s="86">
        <f t="shared" si="19"/>
        <v>22791.420000000002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15548.59</v>
      </c>
      <c r="AR53" s="86">
        <f t="shared" si="19"/>
        <v>0</v>
      </c>
      <c r="AS53" s="86">
        <f t="shared" si="19"/>
        <v>14668.850000000004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23170.16</v>
      </c>
      <c r="BM53" s="86">
        <f t="shared" si="19"/>
        <v>0</v>
      </c>
      <c r="BN53" s="86">
        <f t="shared" si="19"/>
        <v>23170.16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136315.25</v>
      </c>
      <c r="BS53" s="86">
        <f t="shared" si="19"/>
        <v>0</v>
      </c>
      <c r="BT53" s="86">
        <f t="shared" si="19"/>
        <v>129968.89000000001</v>
      </c>
      <c r="BU53" s="86">
        <f>BU8</f>
        <v>0</v>
      </c>
      <c r="BV53" s="102">
        <f>BV8+BV20+BV28+BV35+BV42+BV46+BV51</f>
        <v>1303850.57</v>
      </c>
      <c r="BW53" s="87">
        <f>BW20+BW28+BW35+BW42+BW46+BW51</f>
        <v>129240.06</v>
      </c>
      <c r="BX53" s="87">
        <f>BX20+BX28+BX35+BX42+BX46+BX51</f>
        <v>1175002.96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131593.56999999966</v>
      </c>
      <c r="BW54" s="93"/>
      <c r="BX54" s="94">
        <f>IF((Spese_Rendiconto_2023!BX53-Entrate_Rendiconto_2023!E58)&lt;0,Entrate_Rendiconto_2023!E58-Spese_Rendiconto_2023!BX53,0)</f>
        <v>460293.68000000017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2024-05-14T13:15:28Z</dcterms:modified>
  <cp:category/>
  <cp:version/>
  <cp:contentType/>
  <cp:contentStatus/>
</cp:coreProperties>
</file>