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<sst xmlns="http://schemas.openxmlformats.org/spreadsheetml/2006/main" count="870" uniqueCount="151">
  <si>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</si>
  <si>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</si>
  <si>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</si>
  <si>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</si>
  <si>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</si>
  <si>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</si>
  <si>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</si>
  <si>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</si>
  <si>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</si>
  <si>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</si>
  <si>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</si>
  <si>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</si>
  <si>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</si>
  <si>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</si>
  <si>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</si>
  <si>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</si>
  <si>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</si>
  <si>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</si>
  <si>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</si>
  <si>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</si>
  <si>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</si>
  <si>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</si>
  <si>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</si>
  <si>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</si>
  <si>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</si>
  <si>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</si>
  <si>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</si>
  <si>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</si>
  <si>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</si>
  <si>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</si>
  <si>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</si>
  <si>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</si>
  <si>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</si>
  <si>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</si>
  <si>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</si>
  <si>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</si>
  <si>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</si>
  <si>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</si>
  <si>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</si>
  <si>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</si>
  <si>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</si>
  <si>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</si>
  <si>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</si>
  <si>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</si>
  <si>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</si>
  <si>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</si>
  <si>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</si>
  <si>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</si>
  <si>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</si>
  <si>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</si>
  <si>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</si>
  <si>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</si>
  <si>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</si>
  <si>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</si>
  <si>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</si>
  <si>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</si>
  <si>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</si>
  <si>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</si>
  <si>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</si>
  <si>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</si>
  <si>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</si>
  <si>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</si>
  <si>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</si>
  <si>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</si>
  <si>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</si>
  <si>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</si>
  <si>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</si>
  <si>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</si>
  <si>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</si>
  <si>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</si>
  <si>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</si>
  <si>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</si>
  <si>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</si>
  <si>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</si>
  <si>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</si>
  <si>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</si>
  <si>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</si>
  <si>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</si>
  <si>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</si>
  <si>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</si>
  <si>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</si>
  <si>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</si>
  <si>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</si>
  <si>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</si>
  <si>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</si>
  <si>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</si>
  <si>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</si>
  <si>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</si>
  <si>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</si>
  <si>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</si>
  <si>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</si>
  <si>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</si>
  <si>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</si>
  <si>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</si>
  <si>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</si>
  <si>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</si>
  <si>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</si>
  <si>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</si>
  <si>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</si>
  <si>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</si>
  <si>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</si>
  <si>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</si>
  <si>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</si>
  <si>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</si>
  <si>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</si>
  <si>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</si>
  <si>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</si>
  <si>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</si>
  <si>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</si>
  <si>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</si>
  <si>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</si>
  <si>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</si>
  <si>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</si>
  <si>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</si>
  <si>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</si>
  <si>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</si>
  <si>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</si>
  <si>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</si>
  <si>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</si>
  <si>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</si>
  <si>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</si>
  <si>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</si>
  <si>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</si>
  <si>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</si>
  <si>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</si>
  <si>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</si>
  <si>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</si>
  <si>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</si>
  <si>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</si>
  <si>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</si>
  <si>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</si>
  <si>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</si>
  <si>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</si>
  <si>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</si>
  <si>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</si>
  <si>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</si>
  <si>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</si>
  <si>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</si>
  <si>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</si>
  <si>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</si>
  <si>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</si>
  <si>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</si>
  <si>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2024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</si>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</sst>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2732669</v>
      </c>
      <c r="E10" s="45">
        <v>9528227.770000001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4000</v>
      </c>
      <c r="E13" s="45">
        <v>4000</v>
      </c>
    </row>
    <row r="14" spans="2:5" ht="15">
      <c r="B14" s="13">
        <v>10301</v>
      </c>
      <c r="C14" s="54" t="s">
        <v>11</v>
      </c>
      <c r="D14" s="39">
        <v>38870.95</v>
      </c>
      <c r="E14" s="45">
        <v>40833.469999999994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2775539.95</v>
      </c>
      <c r="E16" s="51">
        <f>E10+E11+E12+E13+E14+E15</f>
        <v>9573061.240000002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2807925.19</v>
      </c>
      <c r="E18" s="45">
        <v>3178691.22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55000</v>
      </c>
      <c r="E22" s="50">
        <v>63500</v>
      </c>
    </row>
    <row r="23" spans="2:5" ht="15.75" thickBot="1">
      <c r="B23" s="16">
        <v>20000</v>
      </c>
      <c r="C23" s="15" t="s">
        <v>24</v>
      </c>
      <c r="D23" s="48">
        <f>D18+D19+D20+D21+D22</f>
        <v>2862925.19</v>
      </c>
      <c r="E23" s="51">
        <f>E18+E19+E20+E21+E22</f>
        <v>3242191.22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1096686.94</v>
      </c>
      <c r="E25" s="45">
        <v>2980572.4699999993</v>
      </c>
    </row>
    <row r="26" spans="2:5" ht="15">
      <c r="B26" s="13">
        <v>30200</v>
      </c>
      <c r="C26" s="54" t="s">
        <v>28</v>
      </c>
      <c r="D26" s="39">
        <v>103000</v>
      </c>
      <c r="E26" s="45">
        <v>435270.80000000005</v>
      </c>
    </row>
    <row r="27" spans="2:5" ht="15">
      <c r="B27" s="13">
        <v>30300</v>
      </c>
      <c r="C27" s="54" t="s">
        <v>29</v>
      </c>
      <c r="D27" s="39">
        <v>1350</v>
      </c>
      <c r="E27" s="45">
        <v>1350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230110</v>
      </c>
      <c r="E29" s="50">
        <v>557706.66</v>
      </c>
    </row>
    <row r="30" spans="2:5" ht="15.75" thickBot="1">
      <c r="B30" s="16">
        <v>30000</v>
      </c>
      <c r="C30" s="15" t="s">
        <v>32</v>
      </c>
      <c r="D30" s="48">
        <f>D25+D26+D27+D28+D29</f>
        <v>1431146.94</v>
      </c>
      <c r="E30" s="51">
        <f>E25+E26+E27+E28+E29</f>
        <v>3974899.9299999997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2077999.63</v>
      </c>
      <c r="E33" s="59">
        <v>2701365.12</v>
      </c>
    </row>
    <row r="34" spans="2:5" ht="15">
      <c r="B34" s="13">
        <v>40300</v>
      </c>
      <c r="C34" s="54" t="s">
        <v>37</v>
      </c>
      <c r="D34" s="61">
        <v>3900000</v>
      </c>
      <c r="E34" s="45">
        <v>1177000</v>
      </c>
    </row>
    <row r="35" spans="2:5" ht="15">
      <c r="B35" s="13">
        <v>40400</v>
      </c>
      <c r="C35" s="54" t="s">
        <v>38</v>
      </c>
      <c r="D35" s="39">
        <v>581500</v>
      </c>
      <c r="E35" s="45">
        <v>413855.01</v>
      </c>
    </row>
    <row r="36" spans="2:5" ht="15">
      <c r="B36" s="13">
        <v>40500</v>
      </c>
      <c r="C36" s="54" t="s">
        <v>39</v>
      </c>
      <c r="D36" s="49">
        <v>110000</v>
      </c>
      <c r="E36" s="50">
        <v>115386.7</v>
      </c>
    </row>
    <row r="37" spans="2:5" ht="15.75" thickBot="1">
      <c r="B37" s="16">
        <v>40000</v>
      </c>
      <c r="C37" s="15" t="s">
        <v>40</v>
      </c>
      <c r="D37" s="48">
        <f>D32+D33+D34+D35+D36</f>
        <v>6669499.63</v>
      </c>
      <c r="E37" s="51">
        <f>E32+E33+E34+E35+E36</f>
        <v>4407606.83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500000</v>
      </c>
      <c r="E47" s="45">
        <v>690664.6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500000</v>
      </c>
      <c r="E49" s="51">
        <f>E45+E46+E47+E48</f>
        <v>690664.6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6000000</v>
      </c>
      <c r="E51" s="62">
        <v>6000000</v>
      </c>
    </row>
    <row r="52" spans="2:5" ht="15.75" thickBot="1">
      <c r="B52" s="16">
        <v>70000</v>
      </c>
      <c r="C52" s="15" t="s">
        <v>58</v>
      </c>
      <c r="D52" s="48">
        <f>D51</f>
        <v>6000000</v>
      </c>
      <c r="E52" s="51">
        <f>E51</f>
        <v>6000000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3355000</v>
      </c>
      <c r="E54" s="45">
        <v>3397362.9099999997</v>
      </c>
    </row>
    <row r="55" spans="2:5" ht="15">
      <c r="B55" s="13">
        <v>90200</v>
      </c>
      <c r="C55" s="54" t="s">
        <v>62</v>
      </c>
      <c r="D55" s="61">
        <v>510000</v>
      </c>
      <c r="E55" s="62">
        <v>529126.9099999999</v>
      </c>
    </row>
    <row r="56" spans="2:5" ht="15.75" thickBot="1">
      <c r="B56" s="16">
        <v>90000</v>
      </c>
      <c r="C56" s="15" t="s">
        <v>63</v>
      </c>
      <c r="D56" s="48">
        <f>D54+D55</f>
        <v>3865000</v>
      </c>
      <c r="E56" s="51">
        <f>E54+E55</f>
        <v>3926489.8199999994</v>
      </c>
    </row>
    <row r="57" spans="2:5" ht="16.5" thickBot="1" thickTop="1">
      <c r="B57" s="109" t="s">
        <v>64</v>
      </c>
      <c r="C57" s="110"/>
      <c r="D57" s="52">
        <f>D16+D23+D30+D37+D43+D49+D52+D56</f>
        <v>24104111.71</v>
      </c>
      <c r="E57" s="55">
        <f>E16+E23+E30+E37+E43+E49+E52+E56</f>
        <v>31814913.64</v>
      </c>
    </row>
    <row r="58" spans="2:5" ht="16.5" thickBot="1" thickTop="1">
      <c r="B58" s="109" t="s">
        <v>65</v>
      </c>
      <c r="C58" s="110"/>
      <c r="D58" s="52">
        <f>D57+D5+D6+D7+D8</f>
        <v>24104111.71</v>
      </c>
      <c r="E58" s="55">
        <f>E57+E5+E6+E7+E8</f>
        <v>31814913.64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2723337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4000</v>
      </c>
      <c r="E13" s="45"/>
    </row>
    <row r="14" spans="2:5" ht="15">
      <c r="B14" s="13">
        <v>10301</v>
      </c>
      <c r="C14" s="54" t="s">
        <v>11</v>
      </c>
      <c r="D14" s="39">
        <v>38870.95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2766207.95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2514539.88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55000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2569539.88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973948.2</v>
      </c>
      <c r="E25" s="45"/>
    </row>
    <row r="26" spans="2:5" ht="15">
      <c r="B26" s="13">
        <v>30200</v>
      </c>
      <c r="C26" s="54" t="s">
        <v>28</v>
      </c>
      <c r="D26" s="39">
        <v>103000</v>
      </c>
      <c r="E26" s="45"/>
    </row>
    <row r="27" spans="2:5" ht="15">
      <c r="B27" s="13">
        <v>30300</v>
      </c>
      <c r="C27" s="54" t="s">
        <v>29</v>
      </c>
      <c r="D27" s="39">
        <v>1350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204827.21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1283125.41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473999.63</v>
      </c>
      <c r="E33" s="59"/>
    </row>
    <row r="34" spans="2:5" ht="15">
      <c r="B34" s="13">
        <v>40300</v>
      </c>
      <c r="C34" s="54" t="s">
        <v>37</v>
      </c>
      <c r="D34" s="61">
        <v>100000</v>
      </c>
      <c r="E34" s="45"/>
    </row>
    <row r="35" spans="2:5" ht="15">
      <c r="B35" s="13">
        <v>40400</v>
      </c>
      <c r="C35" s="54" t="s">
        <v>38</v>
      </c>
      <c r="D35" s="39">
        <v>557104.9199999999</v>
      </c>
      <c r="E35" s="45"/>
    </row>
    <row r="36" spans="2:5" ht="15">
      <c r="B36" s="13">
        <v>40500</v>
      </c>
      <c r="C36" s="54" t="s">
        <v>39</v>
      </c>
      <c r="D36" s="49">
        <v>110000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1241104.5499999998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3358000</v>
      </c>
      <c r="E54" s="45"/>
    </row>
    <row r="55" spans="2:5" ht="15">
      <c r="B55" s="13">
        <v>90200</v>
      </c>
      <c r="C55" s="54" t="s">
        <v>62</v>
      </c>
      <c r="D55" s="61">
        <v>510000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3868000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16727977.79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16727977.79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2689569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4000</v>
      </c>
      <c r="E13" s="45"/>
    </row>
    <row r="14" spans="2:5" ht="15">
      <c r="B14" s="13">
        <v>10301</v>
      </c>
      <c r="C14" s="54" t="s">
        <v>11</v>
      </c>
      <c r="D14" s="39">
        <v>38870.95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2732439.95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2514539.88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55000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2569539.88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975548.2</v>
      </c>
      <c r="E25" s="45"/>
    </row>
    <row r="26" spans="2:5" ht="15">
      <c r="B26" s="13">
        <v>30200</v>
      </c>
      <c r="C26" s="54" t="s">
        <v>28</v>
      </c>
      <c r="D26" s="39">
        <v>103000</v>
      </c>
      <c r="E26" s="45"/>
    </row>
    <row r="27" spans="2:5" ht="15">
      <c r="B27" s="13">
        <v>30300</v>
      </c>
      <c r="C27" s="54" t="s">
        <v>29</v>
      </c>
      <c r="D27" s="39">
        <v>1350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204827.21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1284725.41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468999.63</v>
      </c>
      <c r="E33" s="59"/>
    </row>
    <row r="34" spans="2:5" ht="15">
      <c r="B34" s="13">
        <v>40300</v>
      </c>
      <c r="C34" s="54" t="s">
        <v>37</v>
      </c>
      <c r="D34" s="61">
        <v>100000</v>
      </c>
      <c r="E34" s="45"/>
    </row>
    <row r="35" spans="2:5" ht="15">
      <c r="B35" s="13">
        <v>40400</v>
      </c>
      <c r="C35" s="54" t="s">
        <v>38</v>
      </c>
      <c r="D35" s="39">
        <v>555500</v>
      </c>
      <c r="E35" s="45"/>
    </row>
    <row r="36" spans="2:5" ht="15">
      <c r="B36" s="13">
        <v>40500</v>
      </c>
      <c r="C36" s="54" t="s">
        <v>39</v>
      </c>
      <c r="D36" s="49">
        <v>110000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1234499.63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3360000</v>
      </c>
      <c r="E54" s="45"/>
    </row>
    <row r="55" spans="2:5" ht="15">
      <c r="B55" s="13">
        <v>90200</v>
      </c>
      <c r="C55" s="54" t="s">
        <v>62</v>
      </c>
      <c r="D55" s="61">
        <v>510000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3870000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16691204.870000001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16691204.870000001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195206.39</v>
      </c>
      <c r="BV8" s="77">
        <f>BU8</f>
        <v>195206.39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1273507.5899999999</v>
      </c>
      <c r="E10" s="89">
        <v>0</v>
      </c>
      <c r="F10" s="90">
        <v>1434320.1300000004</v>
      </c>
      <c r="G10" s="88"/>
      <c r="H10" s="89"/>
      <c r="I10" s="90"/>
      <c r="J10" s="97">
        <v>157500</v>
      </c>
      <c r="K10" s="89">
        <v>0</v>
      </c>
      <c r="L10" s="101">
        <v>159410.41999999998</v>
      </c>
      <c r="M10" s="91">
        <v>34487.07</v>
      </c>
      <c r="N10" s="89">
        <v>0</v>
      </c>
      <c r="O10" s="90">
        <v>35283.15</v>
      </c>
      <c r="P10" s="91">
        <v>21600</v>
      </c>
      <c r="Q10" s="89">
        <v>0</v>
      </c>
      <c r="R10" s="90">
        <v>22230.949999999997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72000</v>
      </c>
      <c r="AC10" s="89">
        <v>0</v>
      </c>
      <c r="AD10" s="90">
        <v>91040.6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1559094.66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1742285.2500000002</v>
      </c>
    </row>
    <row r="11" spans="2:76" ht="15">
      <c r="B11" s="13">
        <v>102</v>
      </c>
      <c r="C11" s="25" t="s">
        <v>92</v>
      </c>
      <c r="D11" s="88">
        <v>116430</v>
      </c>
      <c r="E11" s="89">
        <v>0</v>
      </c>
      <c r="F11" s="90">
        <v>123806.12</v>
      </c>
      <c r="G11" s="88"/>
      <c r="H11" s="89"/>
      <c r="I11" s="90"/>
      <c r="J11" s="97">
        <v>10000</v>
      </c>
      <c r="K11" s="89">
        <v>0</v>
      </c>
      <c r="L11" s="101">
        <v>10986.64</v>
      </c>
      <c r="M11" s="91">
        <v>3000</v>
      </c>
      <c r="N11" s="89">
        <v>0</v>
      </c>
      <c r="O11" s="90">
        <v>3000</v>
      </c>
      <c r="P11" s="91">
        <v>1350</v>
      </c>
      <c r="Q11" s="89">
        <v>0</v>
      </c>
      <c r="R11" s="90">
        <v>1405.53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4500</v>
      </c>
      <c r="AC11" s="89">
        <v>0</v>
      </c>
      <c r="AD11" s="90">
        <v>6919.219999999999</v>
      </c>
      <c r="AE11" s="91"/>
      <c r="AF11" s="89"/>
      <c r="AG11" s="90"/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135280</v>
      </c>
      <c r="BW11" s="77">
        <f t="shared" si="1"/>
        <v>0</v>
      </c>
      <c r="BX11" s="79">
        <f t="shared" si="2"/>
        <v>146117.51</v>
      </c>
    </row>
    <row r="12" spans="2:76" ht="15">
      <c r="B12" s="13">
        <v>103</v>
      </c>
      <c r="C12" s="25" t="s">
        <v>93</v>
      </c>
      <c r="D12" s="88">
        <v>632955.3099999999</v>
      </c>
      <c r="E12" s="89">
        <v>0</v>
      </c>
      <c r="F12" s="90">
        <v>1115046.4599999997</v>
      </c>
      <c r="G12" s="88"/>
      <c r="H12" s="89"/>
      <c r="I12" s="90"/>
      <c r="J12" s="97">
        <v>35000</v>
      </c>
      <c r="K12" s="89">
        <v>0</v>
      </c>
      <c r="L12" s="101">
        <v>65224.46</v>
      </c>
      <c r="M12" s="91">
        <v>233602.28</v>
      </c>
      <c r="N12" s="89">
        <v>0</v>
      </c>
      <c r="O12" s="90">
        <v>266424.27</v>
      </c>
      <c r="P12" s="91">
        <v>21560</v>
      </c>
      <c r="Q12" s="89">
        <v>0</v>
      </c>
      <c r="R12" s="90">
        <v>22691.51</v>
      </c>
      <c r="S12" s="91">
        <v>17000</v>
      </c>
      <c r="T12" s="89">
        <v>0</v>
      </c>
      <c r="U12" s="90">
        <v>35256.65</v>
      </c>
      <c r="V12" s="91">
        <v>50600</v>
      </c>
      <c r="W12" s="89">
        <v>0</v>
      </c>
      <c r="X12" s="90">
        <v>51606.5</v>
      </c>
      <c r="Y12" s="91">
        <v>401710</v>
      </c>
      <c r="Z12" s="89">
        <v>0</v>
      </c>
      <c r="AA12" s="90">
        <v>537930.52</v>
      </c>
      <c r="AB12" s="91">
        <v>705550</v>
      </c>
      <c r="AC12" s="89">
        <v>0</v>
      </c>
      <c r="AD12" s="90">
        <v>1049271.4099999997</v>
      </c>
      <c r="AE12" s="91"/>
      <c r="AF12" s="89"/>
      <c r="AG12" s="90"/>
      <c r="AH12" s="91">
        <v>28700</v>
      </c>
      <c r="AI12" s="89">
        <v>0</v>
      </c>
      <c r="AJ12" s="90">
        <v>29710.32</v>
      </c>
      <c r="AK12" s="91">
        <v>172500</v>
      </c>
      <c r="AL12" s="89">
        <v>0</v>
      </c>
      <c r="AM12" s="90">
        <v>486335.38000000006</v>
      </c>
      <c r="AN12" s="91"/>
      <c r="AO12" s="89"/>
      <c r="AP12" s="90"/>
      <c r="AQ12" s="91">
        <v>4500</v>
      </c>
      <c r="AR12" s="89">
        <v>0</v>
      </c>
      <c r="AS12" s="90">
        <v>8062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2303677.59</v>
      </c>
      <c r="BW12" s="77">
        <f t="shared" si="1"/>
        <v>0</v>
      </c>
      <c r="BX12" s="79">
        <f t="shared" si="2"/>
        <v>3667559.479999999</v>
      </c>
    </row>
    <row r="13" spans="2:76" ht="15">
      <c r="B13" s="13">
        <v>104</v>
      </c>
      <c r="C13" s="25" t="s">
        <v>19</v>
      </c>
      <c r="D13" s="88">
        <v>12500</v>
      </c>
      <c r="E13" s="89">
        <v>0</v>
      </c>
      <c r="F13" s="90">
        <v>115581.08</v>
      </c>
      <c r="G13" s="88"/>
      <c r="H13" s="89"/>
      <c r="I13" s="90"/>
      <c r="J13" s="97"/>
      <c r="K13" s="89"/>
      <c r="L13" s="101"/>
      <c r="M13" s="91">
        <v>25500</v>
      </c>
      <c r="N13" s="89">
        <v>0</v>
      </c>
      <c r="O13" s="90">
        <v>74812.76000000001</v>
      </c>
      <c r="P13" s="91"/>
      <c r="Q13" s="89"/>
      <c r="R13" s="90"/>
      <c r="S13" s="91">
        <v>50000</v>
      </c>
      <c r="T13" s="89">
        <v>0</v>
      </c>
      <c r="U13" s="90">
        <v>63100</v>
      </c>
      <c r="V13" s="91"/>
      <c r="W13" s="89"/>
      <c r="X13" s="90"/>
      <c r="Y13" s="91">
        <v>50</v>
      </c>
      <c r="Z13" s="89">
        <v>0</v>
      </c>
      <c r="AA13" s="90">
        <v>50</v>
      </c>
      <c r="AB13" s="91">
        <v>1099878</v>
      </c>
      <c r="AC13" s="89">
        <v>0</v>
      </c>
      <c r="AD13" s="90">
        <v>1949451.84</v>
      </c>
      <c r="AE13" s="91"/>
      <c r="AF13" s="89"/>
      <c r="AG13" s="90"/>
      <c r="AH13" s="91"/>
      <c r="AI13" s="89"/>
      <c r="AJ13" s="90"/>
      <c r="AK13" s="91">
        <v>228412.01</v>
      </c>
      <c r="AL13" s="89">
        <v>0</v>
      </c>
      <c r="AM13" s="90">
        <v>485101.87000000005</v>
      </c>
      <c r="AN13" s="91"/>
      <c r="AO13" s="89"/>
      <c r="AP13" s="90"/>
      <c r="AQ13" s="91">
        <v>5250</v>
      </c>
      <c r="AR13" s="89">
        <v>0</v>
      </c>
      <c r="AS13" s="90">
        <v>15488.47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1421590.01</v>
      </c>
      <c r="BW13" s="77">
        <f t="shared" si="1"/>
        <v>0</v>
      </c>
      <c r="BX13" s="79">
        <f t="shared" si="2"/>
        <v>2703586.0200000005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99755.66</v>
      </c>
      <c r="E16" s="89">
        <v>0</v>
      </c>
      <c r="F16" s="90">
        <v>119127.26999999999</v>
      </c>
      <c r="G16" s="88"/>
      <c r="H16" s="89"/>
      <c r="I16" s="90"/>
      <c r="J16" s="97"/>
      <c r="K16" s="89"/>
      <c r="L16" s="101"/>
      <c r="M16" s="91">
        <v>2580.81</v>
      </c>
      <c r="N16" s="89">
        <v>0</v>
      </c>
      <c r="O16" s="90">
        <v>2580.81</v>
      </c>
      <c r="P16" s="97"/>
      <c r="Q16" s="89"/>
      <c r="R16" s="101"/>
      <c r="S16" s="91">
        <v>7698.21</v>
      </c>
      <c r="T16" s="89">
        <v>0</v>
      </c>
      <c r="U16" s="90">
        <v>7698.21</v>
      </c>
      <c r="V16" s="91"/>
      <c r="W16" s="89"/>
      <c r="X16" s="90"/>
      <c r="Y16" s="97">
        <v>89988.1</v>
      </c>
      <c r="Z16" s="89">
        <v>0</v>
      </c>
      <c r="AA16" s="101">
        <v>89988.1</v>
      </c>
      <c r="AB16" s="91">
        <v>15999.05</v>
      </c>
      <c r="AC16" s="89">
        <v>0</v>
      </c>
      <c r="AD16" s="90">
        <v>15999.05</v>
      </c>
      <c r="AE16" s="97"/>
      <c r="AF16" s="89"/>
      <c r="AG16" s="101"/>
      <c r="AH16" s="97"/>
      <c r="AI16" s="89"/>
      <c r="AJ16" s="101"/>
      <c r="AK16" s="97">
        <v>6950.13</v>
      </c>
      <c r="AL16" s="89">
        <v>0</v>
      </c>
      <c r="AM16" s="101">
        <v>6950.13</v>
      </c>
      <c r="AN16" s="97"/>
      <c r="AO16" s="89"/>
      <c r="AP16" s="101"/>
      <c r="AQ16" s="97">
        <v>50080.7</v>
      </c>
      <c r="AR16" s="89">
        <v>0</v>
      </c>
      <c r="AS16" s="101">
        <v>50080.7</v>
      </c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273052.66000000003</v>
      </c>
      <c r="BW16" s="77">
        <f t="shared" si="1"/>
        <v>0</v>
      </c>
      <c r="BX16" s="79">
        <f t="shared" si="2"/>
        <v>292424.27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>
        <v>2804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1"/>
        <v>0</v>
      </c>
      <c r="BX18" s="79">
        <f t="shared" si="2"/>
        <v>2804</v>
      </c>
    </row>
    <row r="19" spans="2:76" ht="15">
      <c r="B19" s="13">
        <v>110</v>
      </c>
      <c r="C19" s="25" t="s">
        <v>98</v>
      </c>
      <c r="D19" s="88">
        <v>114100</v>
      </c>
      <c r="E19" s="89">
        <v>0</v>
      </c>
      <c r="F19" s="90">
        <v>270526.07999999996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6918.14</v>
      </c>
      <c r="AB19" s="97">
        <v>0</v>
      </c>
      <c r="AC19" s="89">
        <v>0</v>
      </c>
      <c r="AD19" s="101">
        <v>7288.77</v>
      </c>
      <c r="AE19" s="97"/>
      <c r="AF19" s="89"/>
      <c r="AG19" s="101"/>
      <c r="AH19" s="97">
        <v>1000</v>
      </c>
      <c r="AI19" s="89">
        <v>0</v>
      </c>
      <c r="AJ19" s="101">
        <v>3779.16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803095.93</v>
      </c>
      <c r="BJ19" s="89">
        <v>0</v>
      </c>
      <c r="BK19" s="101">
        <v>26500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918195.9299999999</v>
      </c>
      <c r="BW19" s="77">
        <f t="shared" si="1"/>
        <v>0</v>
      </c>
      <c r="BX19" s="79">
        <f t="shared" si="2"/>
        <v>315012.14999999997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2251748.56</v>
      </c>
      <c r="E20" s="78">
        <f t="shared" si="3"/>
        <v>0</v>
      </c>
      <c r="F20" s="79">
        <f t="shared" si="3"/>
        <v>3181211.14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202500</v>
      </c>
      <c r="K20" s="78">
        <f t="shared" si="3"/>
        <v>0</v>
      </c>
      <c r="L20" s="77">
        <f t="shared" si="3"/>
        <v>235621.52</v>
      </c>
      <c r="M20" s="98">
        <f t="shared" si="3"/>
        <v>299170.16</v>
      </c>
      <c r="N20" s="78">
        <f t="shared" si="3"/>
        <v>0</v>
      </c>
      <c r="O20" s="77">
        <f t="shared" si="3"/>
        <v>382100.99000000005</v>
      </c>
      <c r="P20" s="98">
        <f t="shared" si="3"/>
        <v>44510</v>
      </c>
      <c r="Q20" s="78">
        <f t="shared" si="3"/>
        <v>0</v>
      </c>
      <c r="R20" s="77">
        <f t="shared" si="3"/>
        <v>46327.99</v>
      </c>
      <c r="S20" s="98">
        <f t="shared" si="3"/>
        <v>74698.21</v>
      </c>
      <c r="T20" s="78">
        <f t="shared" si="3"/>
        <v>0</v>
      </c>
      <c r="U20" s="77">
        <f t="shared" si="3"/>
        <v>106054.86</v>
      </c>
      <c r="V20" s="98">
        <f t="shared" si="3"/>
        <v>50600</v>
      </c>
      <c r="W20" s="78">
        <f t="shared" si="3"/>
        <v>0</v>
      </c>
      <c r="X20" s="77">
        <f t="shared" si="3"/>
        <v>51606.5</v>
      </c>
      <c r="Y20" s="98">
        <f t="shared" si="3"/>
        <v>491748.1</v>
      </c>
      <c r="Z20" s="78">
        <f t="shared" si="3"/>
        <v>0</v>
      </c>
      <c r="AA20" s="77">
        <f t="shared" si="3"/>
        <v>634886.76</v>
      </c>
      <c r="AB20" s="98">
        <f t="shared" si="3"/>
        <v>1897927.05</v>
      </c>
      <c r="AC20" s="78">
        <f t="shared" si="3"/>
        <v>0</v>
      </c>
      <c r="AD20" s="77">
        <f t="shared" si="3"/>
        <v>3119970.8899999997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29700</v>
      </c>
      <c r="AI20" s="78">
        <f t="shared" si="3"/>
        <v>0</v>
      </c>
      <c r="AJ20" s="77">
        <f t="shared" si="3"/>
        <v>33489.479999999996</v>
      </c>
      <c r="AK20" s="98">
        <f t="shared" si="3"/>
        <v>407862.14</v>
      </c>
      <c r="AL20" s="78">
        <f t="shared" si="3"/>
        <v>0</v>
      </c>
      <c r="AM20" s="77">
        <f t="shared" si="3"/>
        <v>978387.3800000001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59830.7</v>
      </c>
      <c r="AR20" s="78">
        <f t="shared" si="3"/>
        <v>0</v>
      </c>
      <c r="AS20" s="77">
        <f t="shared" si="3"/>
        <v>73631.17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803095.9299999999</v>
      </c>
      <c r="BJ20" s="78">
        <f t="shared" si="3"/>
        <v>0</v>
      </c>
      <c r="BK20" s="77">
        <f t="shared" si="3"/>
        <v>26500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6613390.85</v>
      </c>
      <c r="BW20" s="77">
        <f>BW10+BW11+BW12+BW13+BW14+BW15+BW16+BW17+BW18+BW19</f>
        <v>0</v>
      </c>
      <c r="BX20" s="95">
        <f>BX10+BX11+BX12+BX13+BX14+BX15+BX16+BX17+BX18+BX19</f>
        <v>8869788.68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229000</v>
      </c>
      <c r="E24" s="89">
        <v>0</v>
      </c>
      <c r="F24" s="90">
        <v>551668.31</v>
      </c>
      <c r="G24" s="88"/>
      <c r="H24" s="89"/>
      <c r="I24" s="90"/>
      <c r="J24" s="97">
        <v>2000</v>
      </c>
      <c r="K24" s="89">
        <v>0</v>
      </c>
      <c r="L24" s="101">
        <v>88790.49</v>
      </c>
      <c r="M24" s="97">
        <v>1549959.39</v>
      </c>
      <c r="N24" s="89">
        <v>0</v>
      </c>
      <c r="O24" s="101">
        <v>1061022.26</v>
      </c>
      <c r="P24" s="97">
        <v>1000</v>
      </c>
      <c r="Q24" s="89">
        <v>0</v>
      </c>
      <c r="R24" s="101">
        <v>4000</v>
      </c>
      <c r="S24" s="97">
        <v>0</v>
      </c>
      <c r="T24" s="89">
        <v>0</v>
      </c>
      <c r="U24" s="101">
        <v>45423.09</v>
      </c>
      <c r="V24" s="97">
        <v>23982.74</v>
      </c>
      <c r="W24" s="89">
        <v>0</v>
      </c>
      <c r="X24" s="101">
        <v>41236.020000000004</v>
      </c>
      <c r="Y24" s="97">
        <v>157500</v>
      </c>
      <c r="Z24" s="89">
        <v>0</v>
      </c>
      <c r="AA24" s="101">
        <v>199475.48</v>
      </c>
      <c r="AB24" s="97">
        <v>1140000</v>
      </c>
      <c r="AC24" s="89">
        <v>0</v>
      </c>
      <c r="AD24" s="101">
        <v>905685.18</v>
      </c>
      <c r="AE24" s="97">
        <v>100000</v>
      </c>
      <c r="AF24" s="89">
        <v>0</v>
      </c>
      <c r="AG24" s="101">
        <v>100906.34</v>
      </c>
      <c r="AH24" s="97"/>
      <c r="AI24" s="89"/>
      <c r="AJ24" s="101"/>
      <c r="AK24" s="97">
        <v>116057.5</v>
      </c>
      <c r="AL24" s="89">
        <v>0</v>
      </c>
      <c r="AM24" s="101">
        <v>163773.34000000003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82086.49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3319499.63</v>
      </c>
      <c r="BW24" s="77">
        <f t="shared" si="4"/>
        <v>0</v>
      </c>
      <c r="BX24" s="79">
        <f t="shared" si="4"/>
        <v>3244067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>
        <v>5000</v>
      </c>
      <c r="G25" s="88"/>
      <c r="H25" s="89"/>
      <c r="I25" s="90"/>
      <c r="J25" s="97"/>
      <c r="K25" s="89"/>
      <c r="L25" s="101"/>
      <c r="M25" s="97">
        <v>30000</v>
      </c>
      <c r="N25" s="89">
        <v>0</v>
      </c>
      <c r="O25" s="101">
        <v>48746.09</v>
      </c>
      <c r="P25" s="97"/>
      <c r="Q25" s="89"/>
      <c r="R25" s="101"/>
      <c r="S25" s="97">
        <v>0</v>
      </c>
      <c r="T25" s="89">
        <v>0</v>
      </c>
      <c r="U25" s="101">
        <v>9561.32</v>
      </c>
      <c r="V25" s="97"/>
      <c r="W25" s="89"/>
      <c r="X25" s="101"/>
      <c r="Y25" s="97">
        <v>15000</v>
      </c>
      <c r="Z25" s="89">
        <v>0</v>
      </c>
      <c r="AA25" s="101">
        <v>15000</v>
      </c>
      <c r="AB25" s="97">
        <v>3800000</v>
      </c>
      <c r="AC25" s="89">
        <v>0</v>
      </c>
      <c r="AD25" s="101">
        <v>178064.16</v>
      </c>
      <c r="AE25" s="97">
        <v>0</v>
      </c>
      <c r="AF25" s="89">
        <v>0</v>
      </c>
      <c r="AG25" s="101">
        <v>189270.6</v>
      </c>
      <c r="AH25" s="97"/>
      <c r="AI25" s="89"/>
      <c r="AJ25" s="101"/>
      <c r="AK25" s="97">
        <v>0</v>
      </c>
      <c r="AL25" s="89">
        <v>0</v>
      </c>
      <c r="AM25" s="101">
        <v>94790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3850000</v>
      </c>
      <c r="BW25" s="77">
        <f t="shared" si="4"/>
        <v>0</v>
      </c>
      <c r="BX25" s="79">
        <f t="shared" si="4"/>
        <v>540432.17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1733.66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1733.66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7000</v>
      </c>
      <c r="P27" s="97"/>
      <c r="Q27" s="89"/>
      <c r="R27" s="101"/>
      <c r="S27" s="97">
        <v>0</v>
      </c>
      <c r="T27" s="89">
        <v>0</v>
      </c>
      <c r="U27" s="101">
        <v>10519.05</v>
      </c>
      <c r="V27" s="97"/>
      <c r="W27" s="89"/>
      <c r="X27" s="101"/>
      <c r="Y27" s="97">
        <v>0</v>
      </c>
      <c r="Z27" s="89">
        <v>0</v>
      </c>
      <c r="AA27" s="101">
        <v>17086.739999999998</v>
      </c>
      <c r="AB27" s="97">
        <v>0</v>
      </c>
      <c r="AC27" s="89">
        <v>0</v>
      </c>
      <c r="AD27" s="101">
        <v>7879.4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42485.189999999995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234000</v>
      </c>
      <c r="E28" s="78">
        <f t="shared" si="5"/>
        <v>0</v>
      </c>
      <c r="F28" s="79">
        <f t="shared" si="5"/>
        <v>556668.31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2000</v>
      </c>
      <c r="K28" s="78">
        <f t="shared" si="5"/>
        <v>0</v>
      </c>
      <c r="L28" s="77">
        <f t="shared" si="5"/>
        <v>88790.49</v>
      </c>
      <c r="M28" s="98">
        <f t="shared" si="5"/>
        <v>1579959.3900000001</v>
      </c>
      <c r="N28" s="78">
        <f t="shared" si="5"/>
        <v>0</v>
      </c>
      <c r="O28" s="77">
        <f t="shared" si="5"/>
        <v>1116768.35</v>
      </c>
      <c r="P28" s="98">
        <f t="shared" si="5"/>
        <v>1000</v>
      </c>
      <c r="Q28" s="78">
        <f t="shared" si="5"/>
        <v>0</v>
      </c>
      <c r="R28" s="77">
        <f t="shared" si="5"/>
        <v>4000</v>
      </c>
      <c r="S28" s="98">
        <f t="shared" si="5"/>
        <v>0</v>
      </c>
      <c r="T28" s="78">
        <f t="shared" si="5"/>
        <v>0</v>
      </c>
      <c r="U28" s="77">
        <f t="shared" si="5"/>
        <v>65503.46000000001</v>
      </c>
      <c r="V28" s="98">
        <f t="shared" si="5"/>
        <v>23982.74</v>
      </c>
      <c r="W28" s="78">
        <f t="shared" si="5"/>
        <v>0</v>
      </c>
      <c r="X28" s="77">
        <f t="shared" si="5"/>
        <v>41236.020000000004</v>
      </c>
      <c r="Y28" s="98">
        <f t="shared" si="5"/>
        <v>172500</v>
      </c>
      <c r="Z28" s="78">
        <f t="shared" si="5"/>
        <v>0</v>
      </c>
      <c r="AA28" s="77">
        <f t="shared" si="5"/>
        <v>231562.21999999997</v>
      </c>
      <c r="AB28" s="98">
        <f t="shared" si="5"/>
        <v>4940000</v>
      </c>
      <c r="AC28" s="78">
        <f t="shared" si="5"/>
        <v>0</v>
      </c>
      <c r="AD28" s="77">
        <f t="shared" si="5"/>
        <v>1093362.3999999997</v>
      </c>
      <c r="AE28" s="98">
        <f t="shared" si="5"/>
        <v>100000</v>
      </c>
      <c r="AF28" s="78">
        <f t="shared" si="5"/>
        <v>0</v>
      </c>
      <c r="AG28" s="77">
        <f t="shared" si="5"/>
        <v>290176.94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116057.5</v>
      </c>
      <c r="AL28" s="78">
        <f t="shared" si="6"/>
        <v>0</v>
      </c>
      <c r="AM28" s="77">
        <f t="shared" si="6"/>
        <v>258563.34000000003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82086.49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7169499.63</v>
      </c>
      <c r="BW28" s="77">
        <f>BW23+BW24+BW25+BW26+BW27</f>
        <v>0</v>
      </c>
      <c r="BX28" s="95">
        <f>BX23+BX24+BX25+BX26+BX27</f>
        <v>3828718.02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16871</v>
      </c>
      <c r="BM39" s="89">
        <v>0</v>
      </c>
      <c r="BN39" s="101">
        <v>16871</v>
      </c>
      <c r="BO39" s="97"/>
      <c r="BP39" s="89"/>
      <c r="BQ39" s="101"/>
      <c r="BR39" s="97"/>
      <c r="BS39" s="89"/>
      <c r="BT39" s="101"/>
      <c r="BU39" s="76"/>
      <c r="BV39" s="85">
        <f t="shared" si="10"/>
        <v>16871</v>
      </c>
      <c r="BW39" s="77">
        <f t="shared" si="10"/>
        <v>0</v>
      </c>
      <c r="BX39" s="79">
        <f t="shared" si="10"/>
        <v>16871</v>
      </c>
    </row>
    <row r="40" spans="2:76" ht="15">
      <c r="B40" s="13">
        <v>403</v>
      </c>
      <c r="C40" s="25" t="s">
        <v>117</v>
      </c>
      <c r="D40" s="88">
        <v>0</v>
      </c>
      <c r="E40" s="89">
        <v>0</v>
      </c>
      <c r="F40" s="90">
        <v>0</v>
      </c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244143.84</v>
      </c>
      <c r="BM40" s="89">
        <v>0</v>
      </c>
      <c r="BN40" s="101">
        <v>599980.89</v>
      </c>
      <c r="BO40" s="97"/>
      <c r="BP40" s="89"/>
      <c r="BQ40" s="101"/>
      <c r="BR40" s="97"/>
      <c r="BS40" s="89"/>
      <c r="BT40" s="101"/>
      <c r="BU40" s="76"/>
      <c r="BV40" s="85">
        <f t="shared" si="10"/>
        <v>244143.84</v>
      </c>
      <c r="BW40" s="77">
        <f t="shared" si="10"/>
        <v>0</v>
      </c>
      <c r="BX40" s="79">
        <f t="shared" si="10"/>
        <v>599980.89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261014.84</v>
      </c>
      <c r="BM42" s="78">
        <f t="shared" si="12"/>
        <v>0</v>
      </c>
      <c r="BN42" s="77">
        <f t="shared" si="12"/>
        <v>616851.89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261014.84</v>
      </c>
      <c r="BW42" s="77">
        <f>BW38+BW39+BW40+BW41</f>
        <v>0</v>
      </c>
      <c r="BX42" s="95">
        <f>BX38+BX39+BX40+BX41</f>
        <v>616851.89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6000000</v>
      </c>
      <c r="BP45" s="89">
        <v>0</v>
      </c>
      <c r="BQ45" s="101">
        <v>7628064.68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6000000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7628064.68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6000000</v>
      </c>
      <c r="BP46" s="78">
        <f>BP45</f>
        <v>0</v>
      </c>
      <c r="BQ46" s="95">
        <f>BQ45</f>
        <v>7628064.68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6000000</v>
      </c>
      <c r="BW46" s="77">
        <f>BW45</f>
        <v>0</v>
      </c>
      <c r="BX46" s="95">
        <f>BX45</f>
        <v>7628064.68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3325000</v>
      </c>
      <c r="BS49" s="89">
        <v>0</v>
      </c>
      <c r="BT49" s="101">
        <v>3452247.74</v>
      </c>
      <c r="BU49" s="76"/>
      <c r="BV49" s="85">
        <f aca="true" t="shared" si="15" ref="BV49:BX50">D49+G49+J49+M49+P49+S49+V49+Y49+AB49+AE49+AH49+AK49+AN49+AQ49+AT49+AW49+AZ49+BC49+BF49+BI49+BL49+BO49+BR49</f>
        <v>3325000</v>
      </c>
      <c r="BW49" s="77">
        <f t="shared" si="15"/>
        <v>0</v>
      </c>
      <c r="BX49" s="79">
        <f t="shared" si="15"/>
        <v>3452247.74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540000</v>
      </c>
      <c r="BS50" s="89">
        <v>0</v>
      </c>
      <c r="BT50" s="101">
        <v>581226.28</v>
      </c>
      <c r="BU50" s="76"/>
      <c r="BV50" s="85">
        <f t="shared" si="15"/>
        <v>540000</v>
      </c>
      <c r="BW50" s="77">
        <f t="shared" si="15"/>
        <v>0</v>
      </c>
      <c r="BX50" s="79">
        <f t="shared" si="15"/>
        <v>581226.28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3865000</v>
      </c>
      <c r="BS51" s="78">
        <f>BS49+BS50</f>
        <v>0</v>
      </c>
      <c r="BT51" s="77">
        <f>BT49+BT50</f>
        <v>4033474.0200000005</v>
      </c>
      <c r="BU51" s="85"/>
      <c r="BV51" s="85">
        <f>BV49+BV50</f>
        <v>3865000</v>
      </c>
      <c r="BW51" s="77">
        <f>BW49+BW50</f>
        <v>0</v>
      </c>
      <c r="BX51" s="95">
        <f>BX49+BX50</f>
        <v>4033474.0200000005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2485748.56</v>
      </c>
      <c r="E53" s="86">
        <f t="shared" si="18"/>
        <v>0</v>
      </c>
      <c r="F53" s="86">
        <f t="shared" si="18"/>
        <v>3737879.45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204500</v>
      </c>
      <c r="K53" s="86">
        <f t="shared" si="18"/>
        <v>0</v>
      </c>
      <c r="L53" s="86">
        <f t="shared" si="18"/>
        <v>324412.01</v>
      </c>
      <c r="M53" s="86">
        <f t="shared" si="18"/>
        <v>1879129.55</v>
      </c>
      <c r="N53" s="86">
        <f t="shared" si="18"/>
        <v>0</v>
      </c>
      <c r="O53" s="86">
        <f t="shared" si="18"/>
        <v>1498869.34</v>
      </c>
      <c r="P53" s="86">
        <f t="shared" si="18"/>
        <v>45510</v>
      </c>
      <c r="Q53" s="86">
        <f t="shared" si="18"/>
        <v>0</v>
      </c>
      <c r="R53" s="86">
        <f t="shared" si="18"/>
        <v>50327.99</v>
      </c>
      <c r="S53" s="86">
        <f t="shared" si="18"/>
        <v>74698.21</v>
      </c>
      <c r="T53" s="86">
        <f t="shared" si="18"/>
        <v>0</v>
      </c>
      <c r="U53" s="86">
        <f t="shared" si="18"/>
        <v>171558.32</v>
      </c>
      <c r="V53" s="86">
        <f t="shared" si="18"/>
        <v>74582.74</v>
      </c>
      <c r="W53" s="86">
        <f t="shared" si="18"/>
        <v>0</v>
      </c>
      <c r="X53" s="86">
        <f t="shared" si="18"/>
        <v>92842.52</v>
      </c>
      <c r="Y53" s="86">
        <f t="shared" si="18"/>
        <v>664248.1</v>
      </c>
      <c r="Z53" s="86">
        <f t="shared" si="18"/>
        <v>0</v>
      </c>
      <c r="AA53" s="86">
        <f t="shared" si="18"/>
        <v>866448.98</v>
      </c>
      <c r="AB53" s="86">
        <f t="shared" si="18"/>
        <v>6837927.05</v>
      </c>
      <c r="AC53" s="86">
        <f t="shared" si="18"/>
        <v>0</v>
      </c>
      <c r="AD53" s="86">
        <f t="shared" si="18"/>
        <v>4213333.289999999</v>
      </c>
      <c r="AE53" s="86">
        <f t="shared" si="18"/>
        <v>100000</v>
      </c>
      <c r="AF53" s="86">
        <f t="shared" si="18"/>
        <v>0</v>
      </c>
      <c r="AG53" s="86">
        <f t="shared" si="18"/>
        <v>290176.94</v>
      </c>
      <c r="AH53" s="86">
        <f t="shared" si="18"/>
        <v>29700</v>
      </c>
      <c r="AI53" s="86">
        <f t="shared" si="18"/>
        <v>0</v>
      </c>
      <c r="AJ53" s="86">
        <f aca="true" t="shared" si="19" ref="AJ53:BT53">AJ20+AJ28+AJ35+AJ42+AJ46+AJ51</f>
        <v>33489.479999999996</v>
      </c>
      <c r="AK53" s="86">
        <f t="shared" si="19"/>
        <v>523919.64</v>
      </c>
      <c r="AL53" s="86">
        <f t="shared" si="19"/>
        <v>0</v>
      </c>
      <c r="AM53" s="86">
        <f t="shared" si="19"/>
        <v>1236950.7200000002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59830.7</v>
      </c>
      <c r="AR53" s="86">
        <f t="shared" si="19"/>
        <v>0</v>
      </c>
      <c r="AS53" s="86">
        <f t="shared" si="19"/>
        <v>73631.17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82086.49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803095.9299999999</v>
      </c>
      <c r="BJ53" s="86">
        <f t="shared" si="19"/>
        <v>0</v>
      </c>
      <c r="BK53" s="86">
        <f t="shared" si="19"/>
        <v>26500</v>
      </c>
      <c r="BL53" s="86">
        <f t="shared" si="19"/>
        <v>261014.84</v>
      </c>
      <c r="BM53" s="86">
        <f t="shared" si="19"/>
        <v>0</v>
      </c>
      <c r="BN53" s="86">
        <f t="shared" si="19"/>
        <v>616851.89</v>
      </c>
      <c r="BO53" s="86">
        <f t="shared" si="19"/>
        <v>6000000</v>
      </c>
      <c r="BP53" s="86">
        <f t="shared" si="19"/>
        <v>0</v>
      </c>
      <c r="BQ53" s="86">
        <f t="shared" si="19"/>
        <v>7628064.68</v>
      </c>
      <c r="BR53" s="86">
        <f t="shared" si="19"/>
        <v>3865000</v>
      </c>
      <c r="BS53" s="86">
        <f t="shared" si="19"/>
        <v>0</v>
      </c>
      <c r="BT53" s="86">
        <f t="shared" si="19"/>
        <v>4033474.0200000005</v>
      </c>
      <c r="BU53" s="86">
        <f>BU8</f>
        <v>195206.39</v>
      </c>
      <c r="BV53" s="102">
        <f>BV8+BV20+BV28+BV35+BV42+BV46+BV51</f>
        <v>24104111.71</v>
      </c>
      <c r="BW53" s="87">
        <f>BW20+BW28+BW35+BW42+BW46+BW51</f>
        <v>0</v>
      </c>
      <c r="BX53" s="87">
        <f>BX20+BX28+BX35+BX42+BX46+BX51</f>
        <v>24976897.29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195206.39</v>
      </c>
      <c r="BV8" s="77">
        <f>BU8</f>
        <v>195206.39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1223398.6</v>
      </c>
      <c r="E10" s="89">
        <v>0</v>
      </c>
      <c r="F10" s="90"/>
      <c r="G10" s="88"/>
      <c r="H10" s="89"/>
      <c r="I10" s="90"/>
      <c r="J10" s="97">
        <v>145500</v>
      </c>
      <c r="K10" s="89">
        <v>0</v>
      </c>
      <c r="L10" s="101"/>
      <c r="M10" s="91">
        <v>34400</v>
      </c>
      <c r="N10" s="89">
        <v>0</v>
      </c>
      <c r="O10" s="90"/>
      <c r="P10" s="91">
        <v>21600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122000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1546898.6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123430</v>
      </c>
      <c r="E11" s="89">
        <v>0</v>
      </c>
      <c r="F11" s="90"/>
      <c r="G11" s="88"/>
      <c r="H11" s="89"/>
      <c r="I11" s="90"/>
      <c r="J11" s="97">
        <v>10000</v>
      </c>
      <c r="K11" s="89">
        <v>0</v>
      </c>
      <c r="L11" s="101"/>
      <c r="M11" s="91">
        <v>3000</v>
      </c>
      <c r="N11" s="89">
        <v>0</v>
      </c>
      <c r="O11" s="90"/>
      <c r="P11" s="91">
        <v>1350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4500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142280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546157.6</v>
      </c>
      <c r="E12" s="89">
        <v>0</v>
      </c>
      <c r="F12" s="90"/>
      <c r="G12" s="88"/>
      <c r="H12" s="89"/>
      <c r="I12" s="90"/>
      <c r="J12" s="97">
        <v>41500</v>
      </c>
      <c r="K12" s="89">
        <v>0</v>
      </c>
      <c r="L12" s="101"/>
      <c r="M12" s="91">
        <v>214150</v>
      </c>
      <c r="N12" s="89">
        <v>0</v>
      </c>
      <c r="O12" s="90"/>
      <c r="P12" s="91">
        <v>19560</v>
      </c>
      <c r="Q12" s="89">
        <v>0</v>
      </c>
      <c r="R12" s="90"/>
      <c r="S12" s="91">
        <v>22000</v>
      </c>
      <c r="T12" s="89">
        <v>0</v>
      </c>
      <c r="U12" s="90"/>
      <c r="V12" s="91">
        <v>50600</v>
      </c>
      <c r="W12" s="89">
        <v>0</v>
      </c>
      <c r="X12" s="90"/>
      <c r="Y12" s="91">
        <v>412333.68</v>
      </c>
      <c r="Z12" s="89">
        <v>0</v>
      </c>
      <c r="AA12" s="90"/>
      <c r="AB12" s="91">
        <v>654550</v>
      </c>
      <c r="AC12" s="89">
        <v>0</v>
      </c>
      <c r="AD12" s="90"/>
      <c r="AE12" s="91"/>
      <c r="AF12" s="89"/>
      <c r="AG12" s="90"/>
      <c r="AH12" s="91">
        <v>28700</v>
      </c>
      <c r="AI12" s="89">
        <v>0</v>
      </c>
      <c r="AJ12" s="90"/>
      <c r="AK12" s="91">
        <v>158000</v>
      </c>
      <c r="AL12" s="89">
        <v>0</v>
      </c>
      <c r="AM12" s="90"/>
      <c r="AN12" s="91"/>
      <c r="AO12" s="89"/>
      <c r="AP12" s="90"/>
      <c r="AQ12" s="91">
        <v>4950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2152501.2800000003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13250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/>
      <c r="Q13" s="89"/>
      <c r="R13" s="90"/>
      <c r="S13" s="91">
        <v>44167.5</v>
      </c>
      <c r="T13" s="89">
        <v>0</v>
      </c>
      <c r="U13" s="90"/>
      <c r="V13" s="91"/>
      <c r="W13" s="89"/>
      <c r="X13" s="90"/>
      <c r="Y13" s="91">
        <v>50</v>
      </c>
      <c r="Z13" s="89">
        <v>0</v>
      </c>
      <c r="AA13" s="90"/>
      <c r="AB13" s="91">
        <v>982733.87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145532.01</v>
      </c>
      <c r="AL13" s="89">
        <v>0</v>
      </c>
      <c r="AM13" s="90"/>
      <c r="AN13" s="91"/>
      <c r="AO13" s="89"/>
      <c r="AP13" s="90"/>
      <c r="AQ13" s="91">
        <v>5300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1220033.3800000001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88983.03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1966.01</v>
      </c>
      <c r="N16" s="89">
        <v>0</v>
      </c>
      <c r="O16" s="90"/>
      <c r="P16" s="97"/>
      <c r="Q16" s="89"/>
      <c r="R16" s="101"/>
      <c r="S16" s="91">
        <v>6281.45</v>
      </c>
      <c r="T16" s="89">
        <v>0</v>
      </c>
      <c r="U16" s="90"/>
      <c r="V16" s="91"/>
      <c r="W16" s="89"/>
      <c r="X16" s="90"/>
      <c r="Y16" s="97">
        <v>87564.44</v>
      </c>
      <c r="Z16" s="89">
        <v>0</v>
      </c>
      <c r="AA16" s="101"/>
      <c r="AB16" s="91">
        <v>14225.16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>
        <v>5721.21</v>
      </c>
      <c r="AL16" s="89">
        <v>0</v>
      </c>
      <c r="AM16" s="101"/>
      <c r="AN16" s="97"/>
      <c r="AO16" s="89"/>
      <c r="AP16" s="101"/>
      <c r="AQ16" s="97">
        <v>49454.2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254195.5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59100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/>
      <c r="AF19" s="89"/>
      <c r="AG19" s="101"/>
      <c r="AH19" s="97">
        <v>1000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776320.06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836420.06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2056819.2300000002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197000</v>
      </c>
      <c r="K20" s="78">
        <f t="shared" si="1"/>
        <v>0</v>
      </c>
      <c r="L20" s="77">
        <f t="shared" si="1"/>
        <v>0</v>
      </c>
      <c r="M20" s="98">
        <f t="shared" si="1"/>
        <v>282516.01</v>
      </c>
      <c r="N20" s="78">
        <f t="shared" si="1"/>
        <v>0</v>
      </c>
      <c r="O20" s="77">
        <f t="shared" si="1"/>
        <v>0</v>
      </c>
      <c r="P20" s="98">
        <f t="shared" si="1"/>
        <v>42510</v>
      </c>
      <c r="Q20" s="78">
        <f t="shared" si="1"/>
        <v>0</v>
      </c>
      <c r="R20" s="77">
        <f t="shared" si="1"/>
        <v>0</v>
      </c>
      <c r="S20" s="98">
        <f t="shared" si="1"/>
        <v>72448.95</v>
      </c>
      <c r="T20" s="78">
        <f t="shared" si="1"/>
        <v>0</v>
      </c>
      <c r="U20" s="77">
        <f t="shared" si="1"/>
        <v>0</v>
      </c>
      <c r="V20" s="98">
        <f t="shared" si="1"/>
        <v>50600</v>
      </c>
      <c r="W20" s="78">
        <f t="shared" si="1"/>
        <v>0</v>
      </c>
      <c r="X20" s="77">
        <f t="shared" si="1"/>
        <v>0</v>
      </c>
      <c r="Y20" s="98">
        <f t="shared" si="1"/>
        <v>499948.12</v>
      </c>
      <c r="Z20" s="78">
        <f t="shared" si="1"/>
        <v>0</v>
      </c>
      <c r="AA20" s="77">
        <f t="shared" si="1"/>
        <v>0</v>
      </c>
      <c r="AB20" s="98">
        <f t="shared" si="1"/>
        <v>1778009.03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29700</v>
      </c>
      <c r="AI20" s="78">
        <f t="shared" si="1"/>
        <v>0</v>
      </c>
      <c r="AJ20" s="77">
        <f t="shared" si="1"/>
        <v>0</v>
      </c>
      <c r="AK20" s="98">
        <f t="shared" si="1"/>
        <v>309253.22000000003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59704.2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776320.06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6154828.82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67000</v>
      </c>
      <c r="E24" s="89">
        <v>0</v>
      </c>
      <c r="F24" s="90"/>
      <c r="G24" s="88"/>
      <c r="H24" s="89"/>
      <c r="I24" s="90"/>
      <c r="J24" s="97">
        <v>2000</v>
      </c>
      <c r="K24" s="89">
        <v>0</v>
      </c>
      <c r="L24" s="101"/>
      <c r="M24" s="97">
        <v>112564.31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12000</v>
      </c>
      <c r="W24" s="89">
        <v>0</v>
      </c>
      <c r="X24" s="101"/>
      <c r="Y24" s="97">
        <v>179482.74</v>
      </c>
      <c r="Z24" s="89">
        <v>0</v>
      </c>
      <c r="AA24" s="101"/>
      <c r="AB24" s="97">
        <v>617000</v>
      </c>
      <c r="AC24" s="89">
        <v>0</v>
      </c>
      <c r="AD24" s="101"/>
      <c r="AE24" s="97">
        <v>100000</v>
      </c>
      <c r="AF24" s="89">
        <v>0</v>
      </c>
      <c r="AG24" s="101"/>
      <c r="AH24" s="97"/>
      <c r="AI24" s="89"/>
      <c r="AJ24" s="101"/>
      <c r="AK24" s="97">
        <v>116057.5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1206104.55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30000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2000</v>
      </c>
      <c r="K28" s="78">
        <f t="shared" si="3"/>
        <v>0</v>
      </c>
      <c r="L28" s="77">
        <f t="shared" si="3"/>
        <v>0</v>
      </c>
      <c r="M28" s="98">
        <f t="shared" si="3"/>
        <v>142564.31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12000</v>
      </c>
      <c r="W28" s="78">
        <f t="shared" si="3"/>
        <v>0</v>
      </c>
      <c r="X28" s="77">
        <f t="shared" si="3"/>
        <v>0</v>
      </c>
      <c r="Y28" s="98">
        <f t="shared" si="3"/>
        <v>179482.74</v>
      </c>
      <c r="Z28" s="78">
        <f t="shared" si="3"/>
        <v>0</v>
      </c>
      <c r="AA28" s="77">
        <f t="shared" si="3"/>
        <v>0</v>
      </c>
      <c r="AB28" s="98">
        <f t="shared" si="3"/>
        <v>617000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116057.5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1241104.55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16871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16871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>
        <v>0</v>
      </c>
      <c r="E40" s="89">
        <v>0</v>
      </c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251967.03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251967.03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268838.03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268838.03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3328000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3328000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540000</v>
      </c>
      <c r="BS50" s="89">
        <v>0</v>
      </c>
      <c r="BT50" s="101"/>
      <c r="BU50" s="76"/>
      <c r="BV50" s="85">
        <f t="shared" si="9"/>
        <v>540000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3868000</v>
      </c>
      <c r="BS51" s="78">
        <f>BS49+BS50</f>
        <v>0</v>
      </c>
      <c r="BT51" s="77">
        <f>BT49+BT50</f>
        <v>0</v>
      </c>
      <c r="BU51" s="85"/>
      <c r="BV51" s="85">
        <f>BV49+BV50</f>
        <v>3868000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2128819.2300000004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199000</v>
      </c>
      <c r="K53" s="86">
        <f t="shared" si="11"/>
        <v>0</v>
      </c>
      <c r="L53" s="86">
        <f t="shared" si="11"/>
        <v>0</v>
      </c>
      <c r="M53" s="86">
        <f t="shared" si="11"/>
        <v>425080.32</v>
      </c>
      <c r="N53" s="86">
        <f t="shared" si="11"/>
        <v>0</v>
      </c>
      <c r="O53" s="86">
        <f t="shared" si="11"/>
        <v>0</v>
      </c>
      <c r="P53" s="86">
        <f t="shared" si="11"/>
        <v>42510</v>
      </c>
      <c r="Q53" s="86">
        <f t="shared" si="11"/>
        <v>0</v>
      </c>
      <c r="R53" s="86">
        <f t="shared" si="11"/>
        <v>0</v>
      </c>
      <c r="S53" s="86">
        <f t="shared" si="11"/>
        <v>72448.95</v>
      </c>
      <c r="T53" s="86">
        <f t="shared" si="11"/>
        <v>0</v>
      </c>
      <c r="U53" s="86">
        <f t="shared" si="11"/>
        <v>0</v>
      </c>
      <c r="V53" s="86">
        <f t="shared" si="11"/>
        <v>62600</v>
      </c>
      <c r="W53" s="86">
        <f t="shared" si="11"/>
        <v>0</v>
      </c>
      <c r="X53" s="86">
        <f t="shared" si="11"/>
        <v>0</v>
      </c>
      <c r="Y53" s="86">
        <f t="shared" si="11"/>
        <v>679430.86</v>
      </c>
      <c r="Z53" s="86">
        <f t="shared" si="11"/>
        <v>0</v>
      </c>
      <c r="AA53" s="86">
        <f t="shared" si="11"/>
        <v>0</v>
      </c>
      <c r="AB53" s="86">
        <f t="shared" si="11"/>
        <v>2395009.0300000003</v>
      </c>
      <c r="AC53" s="86">
        <f t="shared" si="11"/>
        <v>0</v>
      </c>
      <c r="AD53" s="86">
        <f t="shared" si="11"/>
        <v>0</v>
      </c>
      <c r="AE53" s="86">
        <f t="shared" si="11"/>
        <v>100000</v>
      </c>
      <c r="AF53" s="86">
        <f t="shared" si="11"/>
        <v>0</v>
      </c>
      <c r="AG53" s="86">
        <f t="shared" si="11"/>
        <v>0</v>
      </c>
      <c r="AH53" s="86">
        <f t="shared" si="11"/>
        <v>29700</v>
      </c>
      <c r="AI53" s="86">
        <f t="shared" si="11"/>
        <v>0</v>
      </c>
      <c r="AJ53" s="86">
        <f t="shared" si="11"/>
        <v>0</v>
      </c>
      <c r="AK53" s="86">
        <f t="shared" si="11"/>
        <v>425310.72000000003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59704.2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776320.06</v>
      </c>
      <c r="BJ53" s="86">
        <f t="shared" si="11"/>
        <v>0</v>
      </c>
      <c r="BK53" s="86">
        <f t="shared" si="11"/>
        <v>0</v>
      </c>
      <c r="BL53" s="86">
        <f t="shared" si="11"/>
        <v>268838.03</v>
      </c>
      <c r="BM53" s="86">
        <f t="shared" si="11"/>
        <v>0</v>
      </c>
      <c r="BN53" s="86">
        <f t="shared" si="11"/>
        <v>0</v>
      </c>
      <c r="BO53" s="86">
        <f t="shared" si="11"/>
        <v>5000000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3868000</v>
      </c>
      <c r="BS53" s="86">
        <f>BS20+BS28+BS35+BS42+BS46+BS51</f>
        <v>0</v>
      </c>
      <c r="BT53" s="86">
        <f>BT20+BT28+BT35+BT42+BT46+BT51</f>
        <v>0</v>
      </c>
      <c r="BU53" s="86">
        <f>BU8</f>
        <v>195206.39</v>
      </c>
      <c r="BV53" s="102">
        <f>BV8+BV20+BV28+BV35+BV42+BV46+BV51</f>
        <v>16727977.79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195206.39</v>
      </c>
      <c r="BV8" s="77">
        <f>BU8</f>
        <v>195206.39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1239003.52</v>
      </c>
      <c r="E10" s="89">
        <v>0</v>
      </c>
      <c r="F10" s="90"/>
      <c r="G10" s="88"/>
      <c r="H10" s="89"/>
      <c r="I10" s="90"/>
      <c r="J10" s="97">
        <v>145500</v>
      </c>
      <c r="K10" s="89">
        <v>0</v>
      </c>
      <c r="L10" s="101"/>
      <c r="M10" s="91">
        <v>34400</v>
      </c>
      <c r="N10" s="89">
        <v>0</v>
      </c>
      <c r="O10" s="90"/>
      <c r="P10" s="91">
        <v>21600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122000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1562503.52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124430</v>
      </c>
      <c r="E11" s="89">
        <v>0</v>
      </c>
      <c r="F11" s="90"/>
      <c r="G11" s="88"/>
      <c r="H11" s="89"/>
      <c r="I11" s="90"/>
      <c r="J11" s="97">
        <v>10000</v>
      </c>
      <c r="K11" s="89">
        <v>0</v>
      </c>
      <c r="L11" s="101"/>
      <c r="M11" s="91">
        <v>3000</v>
      </c>
      <c r="N11" s="89">
        <v>0</v>
      </c>
      <c r="O11" s="90"/>
      <c r="P11" s="91">
        <v>1350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4500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143280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537657.6</v>
      </c>
      <c r="E12" s="89">
        <v>0</v>
      </c>
      <c r="F12" s="90"/>
      <c r="G12" s="88"/>
      <c r="H12" s="89"/>
      <c r="I12" s="90"/>
      <c r="J12" s="97">
        <v>39500</v>
      </c>
      <c r="K12" s="89">
        <v>0</v>
      </c>
      <c r="L12" s="101"/>
      <c r="M12" s="91">
        <v>214150</v>
      </c>
      <c r="N12" s="89">
        <v>0</v>
      </c>
      <c r="O12" s="90"/>
      <c r="P12" s="91">
        <v>19560</v>
      </c>
      <c r="Q12" s="89">
        <v>0</v>
      </c>
      <c r="R12" s="90"/>
      <c r="S12" s="91">
        <v>22000</v>
      </c>
      <c r="T12" s="89">
        <v>0</v>
      </c>
      <c r="U12" s="90"/>
      <c r="V12" s="91">
        <v>50600</v>
      </c>
      <c r="W12" s="89">
        <v>0</v>
      </c>
      <c r="X12" s="90"/>
      <c r="Y12" s="91">
        <v>412333.68</v>
      </c>
      <c r="Z12" s="89">
        <v>0</v>
      </c>
      <c r="AA12" s="90"/>
      <c r="AB12" s="91">
        <v>654550</v>
      </c>
      <c r="AC12" s="89">
        <v>0</v>
      </c>
      <c r="AD12" s="90"/>
      <c r="AE12" s="91"/>
      <c r="AF12" s="89"/>
      <c r="AG12" s="90"/>
      <c r="AH12" s="91">
        <v>28700</v>
      </c>
      <c r="AI12" s="89">
        <v>0</v>
      </c>
      <c r="AJ12" s="90"/>
      <c r="AK12" s="91">
        <v>158000</v>
      </c>
      <c r="AL12" s="89">
        <v>0</v>
      </c>
      <c r="AM12" s="90"/>
      <c r="AN12" s="91"/>
      <c r="AO12" s="89"/>
      <c r="AP12" s="90"/>
      <c r="AQ12" s="91">
        <v>4950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2142001.2800000003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14050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/>
      <c r="Q13" s="89"/>
      <c r="R13" s="90"/>
      <c r="S13" s="91">
        <v>44167.5</v>
      </c>
      <c r="T13" s="89">
        <v>0</v>
      </c>
      <c r="U13" s="90"/>
      <c r="V13" s="91"/>
      <c r="W13" s="89"/>
      <c r="X13" s="90"/>
      <c r="Y13" s="91">
        <v>50</v>
      </c>
      <c r="Z13" s="89">
        <v>0</v>
      </c>
      <c r="AA13" s="90"/>
      <c r="AB13" s="91">
        <v>955733.87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145532.01</v>
      </c>
      <c r="AL13" s="89">
        <v>0</v>
      </c>
      <c r="AM13" s="90"/>
      <c r="AN13" s="91"/>
      <c r="AO13" s="89"/>
      <c r="AP13" s="90"/>
      <c r="AQ13" s="91">
        <v>5300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1193833.38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88983.03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1966.01</v>
      </c>
      <c r="N16" s="89">
        <v>0</v>
      </c>
      <c r="O16" s="90"/>
      <c r="P16" s="97"/>
      <c r="Q16" s="89"/>
      <c r="R16" s="101"/>
      <c r="S16" s="91">
        <v>6281.45</v>
      </c>
      <c r="T16" s="89">
        <v>0</v>
      </c>
      <c r="U16" s="90"/>
      <c r="V16" s="91"/>
      <c r="W16" s="89"/>
      <c r="X16" s="90"/>
      <c r="Y16" s="97">
        <v>87564.44</v>
      </c>
      <c r="Z16" s="89">
        <v>0</v>
      </c>
      <c r="AA16" s="101"/>
      <c r="AB16" s="91">
        <v>14225.16</v>
      </c>
      <c r="AC16" s="89">
        <v>0</v>
      </c>
      <c r="AD16" s="90"/>
      <c r="AE16" s="97"/>
      <c r="AF16" s="89"/>
      <c r="AG16" s="101"/>
      <c r="AH16" s="97"/>
      <c r="AI16" s="89"/>
      <c r="AJ16" s="101"/>
      <c r="AK16" s="97">
        <v>5721.21</v>
      </c>
      <c r="AL16" s="89">
        <v>0</v>
      </c>
      <c r="AM16" s="101"/>
      <c r="AN16" s="97"/>
      <c r="AO16" s="89"/>
      <c r="AP16" s="101"/>
      <c r="AQ16" s="97">
        <v>49454.2</v>
      </c>
      <c r="AR16" s="89">
        <v>0</v>
      </c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254195.5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59100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0</v>
      </c>
      <c r="AC19" s="89">
        <v>0</v>
      </c>
      <c r="AD19" s="101"/>
      <c r="AE19" s="97"/>
      <c r="AF19" s="89"/>
      <c r="AG19" s="101"/>
      <c r="AH19" s="97">
        <v>1000</v>
      </c>
      <c r="AI19" s="89">
        <v>0</v>
      </c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764247.1399999999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824347.1399999999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2065724.1500000001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195000</v>
      </c>
      <c r="K20" s="78">
        <f t="shared" si="1"/>
        <v>0</v>
      </c>
      <c r="L20" s="77">
        <f t="shared" si="1"/>
        <v>0</v>
      </c>
      <c r="M20" s="98">
        <f t="shared" si="1"/>
        <v>282516.01</v>
      </c>
      <c r="N20" s="78">
        <f t="shared" si="1"/>
        <v>0</v>
      </c>
      <c r="O20" s="77">
        <f t="shared" si="1"/>
        <v>0</v>
      </c>
      <c r="P20" s="98">
        <f t="shared" si="1"/>
        <v>42510</v>
      </c>
      <c r="Q20" s="78">
        <f t="shared" si="1"/>
        <v>0</v>
      </c>
      <c r="R20" s="77">
        <f t="shared" si="1"/>
        <v>0</v>
      </c>
      <c r="S20" s="98">
        <f t="shared" si="1"/>
        <v>72448.95</v>
      </c>
      <c r="T20" s="78">
        <f t="shared" si="1"/>
        <v>0</v>
      </c>
      <c r="U20" s="77">
        <f t="shared" si="1"/>
        <v>0</v>
      </c>
      <c r="V20" s="98">
        <f t="shared" si="1"/>
        <v>50600</v>
      </c>
      <c r="W20" s="78">
        <f t="shared" si="1"/>
        <v>0</v>
      </c>
      <c r="X20" s="77">
        <f t="shared" si="1"/>
        <v>0</v>
      </c>
      <c r="Y20" s="98">
        <f t="shared" si="1"/>
        <v>499948.12</v>
      </c>
      <c r="Z20" s="78">
        <f t="shared" si="1"/>
        <v>0</v>
      </c>
      <c r="AA20" s="77">
        <f t="shared" si="1"/>
        <v>0</v>
      </c>
      <c r="AB20" s="98">
        <f t="shared" si="1"/>
        <v>1751009.03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29700</v>
      </c>
      <c r="AI20" s="78">
        <f t="shared" si="1"/>
        <v>0</v>
      </c>
      <c r="AJ20" s="77">
        <f t="shared" si="1"/>
        <v>0</v>
      </c>
      <c r="AK20" s="98">
        <f t="shared" si="1"/>
        <v>309253.22000000003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59704.2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764247.1399999999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6122660.819999999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62000</v>
      </c>
      <c r="E24" s="89">
        <v>0</v>
      </c>
      <c r="F24" s="90"/>
      <c r="G24" s="88"/>
      <c r="H24" s="89"/>
      <c r="I24" s="90"/>
      <c r="J24" s="97">
        <v>2000</v>
      </c>
      <c r="K24" s="89">
        <v>0</v>
      </c>
      <c r="L24" s="101"/>
      <c r="M24" s="97">
        <v>110959.39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12000</v>
      </c>
      <c r="W24" s="89">
        <v>0</v>
      </c>
      <c r="X24" s="101"/>
      <c r="Y24" s="97">
        <v>179482.74</v>
      </c>
      <c r="Z24" s="89">
        <v>0</v>
      </c>
      <c r="AA24" s="101"/>
      <c r="AB24" s="97">
        <v>617000</v>
      </c>
      <c r="AC24" s="89">
        <v>0</v>
      </c>
      <c r="AD24" s="101"/>
      <c r="AE24" s="97">
        <v>100000</v>
      </c>
      <c r="AF24" s="89">
        <v>0</v>
      </c>
      <c r="AG24" s="101"/>
      <c r="AH24" s="97"/>
      <c r="AI24" s="89"/>
      <c r="AJ24" s="101"/>
      <c r="AK24" s="97">
        <v>116057.5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1199499.63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5000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30000</v>
      </c>
      <c r="N25" s="89">
        <v>0</v>
      </c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67000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2000</v>
      </c>
      <c r="K28" s="78">
        <f t="shared" si="3"/>
        <v>0</v>
      </c>
      <c r="L28" s="77">
        <f t="shared" si="3"/>
        <v>0</v>
      </c>
      <c r="M28" s="98">
        <f t="shared" si="3"/>
        <v>140959.39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12000</v>
      </c>
      <c r="W28" s="78">
        <f t="shared" si="3"/>
        <v>0</v>
      </c>
      <c r="X28" s="77">
        <f t="shared" si="3"/>
        <v>0</v>
      </c>
      <c r="Y28" s="98">
        <f t="shared" si="3"/>
        <v>179482.74</v>
      </c>
      <c r="Z28" s="78">
        <f t="shared" si="3"/>
        <v>0</v>
      </c>
      <c r="AA28" s="77">
        <f t="shared" si="3"/>
        <v>0</v>
      </c>
      <c r="AB28" s="98">
        <f t="shared" si="3"/>
        <v>617000</v>
      </c>
      <c r="AC28" s="78">
        <f t="shared" si="3"/>
        <v>0</v>
      </c>
      <c r="AD28" s="77">
        <f t="shared" si="3"/>
        <v>0</v>
      </c>
      <c r="AE28" s="98">
        <f t="shared" si="3"/>
        <v>100000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116057.5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1234499.63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16871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16871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>
        <v>0</v>
      </c>
      <c r="E40" s="89">
        <v>0</v>
      </c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251967.03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251967.03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268838.03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268838.03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3330000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3330000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540000</v>
      </c>
      <c r="BS50" s="89">
        <v>0</v>
      </c>
      <c r="BT50" s="101"/>
      <c r="BU50" s="76"/>
      <c r="BV50" s="85">
        <f t="shared" si="9"/>
        <v>540000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3870000</v>
      </c>
      <c r="BS51" s="78">
        <f>BS49+BS50</f>
        <v>0</v>
      </c>
      <c r="BT51" s="77">
        <f>BT49+BT50</f>
        <v>0</v>
      </c>
      <c r="BU51" s="85"/>
      <c r="BV51" s="85">
        <f>BV49+BV50</f>
        <v>3870000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2132724.1500000004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197000</v>
      </c>
      <c r="K53" s="86">
        <f t="shared" si="11"/>
        <v>0</v>
      </c>
      <c r="L53" s="86">
        <f t="shared" si="11"/>
        <v>0</v>
      </c>
      <c r="M53" s="86">
        <f t="shared" si="11"/>
        <v>423475.4</v>
      </c>
      <c r="N53" s="86">
        <f t="shared" si="11"/>
        <v>0</v>
      </c>
      <c r="O53" s="86">
        <f t="shared" si="11"/>
        <v>0</v>
      </c>
      <c r="P53" s="86">
        <f t="shared" si="11"/>
        <v>42510</v>
      </c>
      <c r="Q53" s="86">
        <f t="shared" si="11"/>
        <v>0</v>
      </c>
      <c r="R53" s="86">
        <f t="shared" si="11"/>
        <v>0</v>
      </c>
      <c r="S53" s="86">
        <f t="shared" si="11"/>
        <v>72448.95</v>
      </c>
      <c r="T53" s="86">
        <f t="shared" si="11"/>
        <v>0</v>
      </c>
      <c r="U53" s="86">
        <f t="shared" si="11"/>
        <v>0</v>
      </c>
      <c r="V53" s="86">
        <f t="shared" si="11"/>
        <v>62600</v>
      </c>
      <c r="W53" s="86">
        <f t="shared" si="11"/>
        <v>0</v>
      </c>
      <c r="X53" s="86">
        <f t="shared" si="11"/>
        <v>0</v>
      </c>
      <c r="Y53" s="86">
        <f t="shared" si="11"/>
        <v>679430.86</v>
      </c>
      <c r="Z53" s="86">
        <f t="shared" si="11"/>
        <v>0</v>
      </c>
      <c r="AA53" s="86">
        <f t="shared" si="11"/>
        <v>0</v>
      </c>
      <c r="AB53" s="86">
        <f t="shared" si="11"/>
        <v>2368009.0300000003</v>
      </c>
      <c r="AC53" s="86">
        <f t="shared" si="11"/>
        <v>0</v>
      </c>
      <c r="AD53" s="86">
        <f t="shared" si="11"/>
        <v>0</v>
      </c>
      <c r="AE53" s="86">
        <f t="shared" si="11"/>
        <v>100000</v>
      </c>
      <c r="AF53" s="86">
        <f t="shared" si="11"/>
        <v>0</v>
      </c>
      <c r="AG53" s="86">
        <f t="shared" si="11"/>
        <v>0</v>
      </c>
      <c r="AH53" s="86">
        <f t="shared" si="11"/>
        <v>29700</v>
      </c>
      <c r="AI53" s="86">
        <f t="shared" si="11"/>
        <v>0</v>
      </c>
      <c r="AJ53" s="86">
        <f t="shared" si="11"/>
        <v>0</v>
      </c>
      <c r="AK53" s="86">
        <f t="shared" si="11"/>
        <v>425310.72000000003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59704.2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764247.1399999999</v>
      </c>
      <c r="BJ53" s="86">
        <f t="shared" si="11"/>
        <v>0</v>
      </c>
      <c r="BK53" s="86">
        <f t="shared" si="11"/>
        <v>0</v>
      </c>
      <c r="BL53" s="86">
        <f t="shared" si="11"/>
        <v>268838.03</v>
      </c>
      <c r="BM53" s="86">
        <f t="shared" si="11"/>
        <v>0</v>
      </c>
      <c r="BN53" s="86">
        <f t="shared" si="11"/>
        <v>0</v>
      </c>
      <c r="BO53" s="86">
        <f t="shared" si="11"/>
        <v>5000000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3870000</v>
      </c>
      <c r="BS53" s="86">
        <f>BS20+BS28+BS35+BS42+BS46+BS51</f>
        <v>0</v>
      </c>
      <c r="BT53" s="86">
        <f>BT20+BT28+BT35+BT42+BT46+BT51</f>
        <v>0</v>
      </c>
      <c r="BU53" s="86">
        <f>BU8</f>
        <v>195206.39</v>
      </c>
      <c r="BV53" s="102">
        <f>BV8+BV20+BV28+BV35+BV42+BV46+BV51</f>
        <v>16691204.87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