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<sst xmlns="http://schemas.openxmlformats.org/spreadsheetml/2006/main" count="870" uniqueCount="149">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</sst>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35859.5</v>
      </c>
      <c r="E5" s="38"/>
    </row>
    <row r="6" spans="2:5" ht="15">
      <c r="B6" s="8"/>
      <c r="C6" s="5" t="s">
        <v>5</v>
      </c>
      <c r="D6" s="39">
        <v>75870.65</v>
      </c>
      <c r="E6" s="40"/>
    </row>
    <row r="7" spans="2:5" ht="15">
      <c r="B7" s="8"/>
      <c r="C7" s="5" t="s">
        <v>6</v>
      </c>
      <c r="D7" s="39">
        <v>110438</v>
      </c>
      <c r="E7" s="40"/>
    </row>
    <row r="8" spans="2:5" ht="15.75" thickBot="1">
      <c r="B8" s="9"/>
      <c r="C8" s="6" t="s">
        <v>7</v>
      </c>
      <c r="D8" s="41"/>
      <c r="E8" s="42">
        <v>377653.6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1056131.2799999998</v>
      </c>
      <c r="E10" s="45">
        <v>1026755.51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208079.7</v>
      </c>
      <c r="E14" s="45">
        <v>199728.61000000002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1264210.9799999997</v>
      </c>
      <c r="E16" s="51">
        <f>E10+E11+E12+E13+E14+E15</f>
        <v>1226484.12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227020.30000000002</v>
      </c>
      <c r="E18" s="45">
        <v>227020.30000000002</v>
      </c>
    </row>
    <row r="19" spans="2:5" ht="15">
      <c r="B19" s="13">
        <v>20102</v>
      </c>
      <c r="C19" s="54" t="s">
        <v>21</v>
      </c>
      <c r="D19" s="39">
        <v>1180</v>
      </c>
      <c r="E19" s="50">
        <v>1180</v>
      </c>
    </row>
    <row r="20" spans="2:5" ht="15">
      <c r="B20" s="13">
        <v>20103</v>
      </c>
      <c r="C20" s="54" t="s">
        <v>22</v>
      </c>
      <c r="D20" s="39">
        <v>2150</v>
      </c>
      <c r="E20" s="58">
        <v>2150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230350.30000000002</v>
      </c>
      <c r="E23" s="51">
        <f>E18+E19+E20+E21+E22</f>
        <v>230350.30000000002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92238.97999999998</v>
      </c>
      <c r="E25" s="45">
        <v>89272.27</v>
      </c>
    </row>
    <row r="26" spans="2:5" ht="15">
      <c r="B26" s="13">
        <v>30200</v>
      </c>
      <c r="C26" s="54" t="s">
        <v>28</v>
      </c>
      <c r="D26" s="39">
        <v>1491.63</v>
      </c>
      <c r="E26" s="45">
        <v>1732.29</v>
      </c>
    </row>
    <row r="27" spans="2:5" ht="15">
      <c r="B27" s="13">
        <v>30300</v>
      </c>
      <c r="C27" s="54" t="s">
        <v>29</v>
      </c>
      <c r="D27" s="39">
        <v>0.54</v>
      </c>
      <c r="E27" s="45">
        <v>0.54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59">
        <v>37112.950000000004</v>
      </c>
      <c r="E29" s="50">
        <v>67337.89</v>
      </c>
    </row>
    <row r="30" spans="2:5" ht="15.75" thickBot="1">
      <c r="B30" s="16">
        <v>30000</v>
      </c>
      <c r="C30" s="15" t="s">
        <v>32</v>
      </c>
      <c r="D30" s="48">
        <f>D25+D26+D27+D28+D29</f>
        <v>130844.09999999998</v>
      </c>
      <c r="E30" s="51">
        <f>E25+E26+E27+E28+E29</f>
        <v>158342.99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8195.8</v>
      </c>
      <c r="E32" s="45">
        <v>8195.8</v>
      </c>
    </row>
    <row r="33" spans="2:5" ht="15">
      <c r="B33" s="13">
        <v>40200</v>
      </c>
      <c r="C33" s="54" t="s">
        <v>36</v>
      </c>
      <c r="D33" s="60">
        <v>183762.95</v>
      </c>
      <c r="E33" s="58">
        <v>175175.75</v>
      </c>
    </row>
    <row r="34" spans="2:5" ht="15">
      <c r="B34" s="13">
        <v>40300</v>
      </c>
      <c r="C34" s="54" t="s">
        <v>37</v>
      </c>
      <c r="D34" s="60">
        <v>50000</v>
      </c>
      <c r="E34" s="45">
        <v>25000</v>
      </c>
    </row>
    <row r="35" spans="2:5" ht="15">
      <c r="B35" s="13">
        <v>40400</v>
      </c>
      <c r="C35" s="54" t="s">
        <v>38</v>
      </c>
      <c r="D35" s="39">
        <v>0</v>
      </c>
      <c r="E35" s="45">
        <v>1768</v>
      </c>
    </row>
    <row r="36" spans="2:5" ht="15">
      <c r="B36" s="13">
        <v>40500</v>
      </c>
      <c r="C36" s="54" t="s">
        <v>39</v>
      </c>
      <c r="D36" s="49">
        <v>4143.29</v>
      </c>
      <c r="E36" s="50">
        <v>4143.29</v>
      </c>
    </row>
    <row r="37" spans="2:5" ht="15.75" thickBot="1">
      <c r="B37" s="16">
        <v>40000</v>
      </c>
      <c r="C37" s="15" t="s">
        <v>40</v>
      </c>
      <c r="D37" s="48">
        <f>D32+D33+D34+D35+D36</f>
        <v>246102.04</v>
      </c>
      <c r="E37" s="51">
        <f>E32+E33+E34+E35+E36</f>
        <v>214282.84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222826.7</v>
      </c>
      <c r="E54" s="45">
        <v>221899.66000000006</v>
      </c>
    </row>
    <row r="55" spans="2:5" ht="15">
      <c r="B55" s="13">
        <v>90200</v>
      </c>
      <c r="C55" s="54" t="s">
        <v>62</v>
      </c>
      <c r="D55" s="60">
        <v>18287.399999999998</v>
      </c>
      <c r="E55" s="61">
        <v>13737.220000000001</v>
      </c>
    </row>
    <row r="56" spans="2:5" ht="15.75" thickBot="1">
      <c r="B56" s="16">
        <v>90000</v>
      </c>
      <c r="C56" s="15" t="s">
        <v>63</v>
      </c>
      <c r="D56" s="48">
        <f>D54+D55</f>
        <v>241114.1</v>
      </c>
      <c r="E56" s="51">
        <f>E54+E55</f>
        <v>235636.88000000006</v>
      </c>
    </row>
    <row r="57" spans="2:5" ht="16.5" thickBot="1" thickTop="1">
      <c r="B57" s="109" t="s">
        <v>64</v>
      </c>
      <c r="C57" s="110"/>
      <c r="D57" s="52">
        <f>D16+D23+D30+D37+D43+D49+D52+D56</f>
        <v>2112621.52</v>
      </c>
      <c r="E57" s="55">
        <f>E16+E23+E30+E37+E43+E49+E52+E56</f>
        <v>2065097.1300000004</v>
      </c>
    </row>
    <row r="58" spans="2:5" ht="16.5" thickBot="1" thickTop="1">
      <c r="B58" s="109" t="s">
        <v>65</v>
      </c>
      <c r="C58" s="110"/>
      <c r="D58" s="52">
        <f>D57+D5+D6+D7+D8</f>
        <v>2334789.67</v>
      </c>
      <c r="E58" s="55">
        <f>E57+E5+E6+E7+E8</f>
        <v>2442750.7300000004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IF((Spese_Rendiconto_2020!BV53+Spese_Rendiconto_2020!BW53-Entrate_Rendiconto_2020!D58)&gt;0,Spese_Rendiconto_2020!BV53+Spese_Rendiconto_2020!BW53-Entrate_Rendiconto_2020!D58,0)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262620.23000000004</v>
      </c>
      <c r="E10" s="88">
        <v>30330.34</v>
      </c>
      <c r="F10" s="89">
        <v>261668.67999999996</v>
      </c>
      <c r="G10" s="87"/>
      <c r="H10" s="88"/>
      <c r="I10" s="89"/>
      <c r="J10" s="96">
        <v>33458.46</v>
      </c>
      <c r="K10" s="88">
        <v>0</v>
      </c>
      <c r="L10" s="100">
        <v>33458.46</v>
      </c>
      <c r="M10" s="90">
        <v>0</v>
      </c>
      <c r="N10" s="88">
        <v>0</v>
      </c>
      <c r="O10" s="89">
        <v>0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52571.89</v>
      </c>
      <c r="AF10" s="88">
        <v>0</v>
      </c>
      <c r="AG10" s="89">
        <v>52571.890000000014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348650.5800000001</v>
      </c>
      <c r="BW10" s="76">
        <f aca="true" t="shared" si="1" ref="BW10:BW19">E10+H10+K10+N10+Q10+T10+W10+Z10+AC10+AF10+AI10+AL10+AO10+AR10+AU10+AX10+BA10+BD10+BG10+BJ10+BM10+BP10+BS10</f>
        <v>30330.34</v>
      </c>
      <c r="BX10" s="78">
        <f aca="true" t="shared" si="2" ref="BX10:BX19">F10+I10+L10+O10+R10+U10+X10+AA10+AD10+AG10+AJ10+AM10+AP10+AS10+AV10+AY10+BB10+BE10+BH10+BK10+BN10+BQ10+BT10</f>
        <v>347699.02999999997</v>
      </c>
    </row>
    <row r="11" spans="2:76" ht="15">
      <c r="B11" s="13">
        <v>102</v>
      </c>
      <c r="C11" s="25" t="s">
        <v>92</v>
      </c>
      <c r="D11" s="87">
        <v>20994.77</v>
      </c>
      <c r="E11" s="88">
        <v>980</v>
      </c>
      <c r="F11" s="89">
        <v>20279.96</v>
      </c>
      <c r="G11" s="87"/>
      <c r="H11" s="88"/>
      <c r="I11" s="89"/>
      <c r="J11" s="96">
        <v>2197.67</v>
      </c>
      <c r="K11" s="88">
        <v>0</v>
      </c>
      <c r="L11" s="100">
        <v>2197.6700000000005</v>
      </c>
      <c r="M11" s="90">
        <v>0</v>
      </c>
      <c r="N11" s="88">
        <v>0</v>
      </c>
      <c r="O11" s="89">
        <v>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3507.52</v>
      </c>
      <c r="AF11" s="88">
        <v>0</v>
      </c>
      <c r="AG11" s="89">
        <v>3507.5199999999995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26699.960000000003</v>
      </c>
      <c r="BW11" s="76">
        <f t="shared" si="1"/>
        <v>980</v>
      </c>
      <c r="BX11" s="78">
        <f t="shared" si="2"/>
        <v>25985.15</v>
      </c>
    </row>
    <row r="12" spans="2:76" ht="15">
      <c r="B12" s="13">
        <v>103</v>
      </c>
      <c r="C12" s="25" t="s">
        <v>93</v>
      </c>
      <c r="D12" s="87">
        <v>146510.41999999993</v>
      </c>
      <c r="E12" s="88">
        <v>0</v>
      </c>
      <c r="F12" s="89">
        <v>139568.34</v>
      </c>
      <c r="G12" s="87"/>
      <c r="H12" s="88"/>
      <c r="I12" s="89"/>
      <c r="J12" s="96">
        <v>3109.29</v>
      </c>
      <c r="K12" s="88">
        <v>0</v>
      </c>
      <c r="L12" s="100">
        <v>5743.37</v>
      </c>
      <c r="M12" s="90">
        <v>81699.59999999999</v>
      </c>
      <c r="N12" s="88">
        <v>0</v>
      </c>
      <c r="O12" s="89">
        <v>84215.13999999998</v>
      </c>
      <c r="P12" s="90">
        <v>635</v>
      </c>
      <c r="Q12" s="88">
        <v>0</v>
      </c>
      <c r="R12" s="89">
        <v>58.36</v>
      </c>
      <c r="S12" s="90">
        <v>5017.37</v>
      </c>
      <c r="T12" s="88">
        <v>0</v>
      </c>
      <c r="U12" s="89">
        <v>5854.74</v>
      </c>
      <c r="V12" s="90"/>
      <c r="W12" s="88"/>
      <c r="X12" s="89"/>
      <c r="Y12" s="90">
        <v>0</v>
      </c>
      <c r="Z12" s="88">
        <v>0</v>
      </c>
      <c r="AA12" s="89">
        <v>2100</v>
      </c>
      <c r="AB12" s="90">
        <v>80900.26</v>
      </c>
      <c r="AC12" s="88">
        <v>0</v>
      </c>
      <c r="AD12" s="89">
        <v>77239.02</v>
      </c>
      <c r="AE12" s="90">
        <v>85366.97000000002</v>
      </c>
      <c r="AF12" s="88">
        <v>0</v>
      </c>
      <c r="AG12" s="89">
        <v>79601.98</v>
      </c>
      <c r="AH12" s="90">
        <v>12686.050000000001</v>
      </c>
      <c r="AI12" s="88">
        <v>0</v>
      </c>
      <c r="AJ12" s="89">
        <v>7527.650000000001</v>
      </c>
      <c r="AK12" s="90">
        <v>16102.62</v>
      </c>
      <c r="AL12" s="88">
        <v>0</v>
      </c>
      <c r="AM12" s="89">
        <v>14091.220000000001</v>
      </c>
      <c r="AN12" s="90">
        <v>16247.160000000002</v>
      </c>
      <c r="AO12" s="88">
        <v>0</v>
      </c>
      <c r="AP12" s="89">
        <v>16260.250000000002</v>
      </c>
      <c r="AQ12" s="90"/>
      <c r="AR12" s="88"/>
      <c r="AS12" s="89"/>
      <c r="AT12" s="90"/>
      <c r="AU12" s="88"/>
      <c r="AV12" s="89"/>
      <c r="AW12" s="90">
        <v>0</v>
      </c>
      <c r="AX12" s="88">
        <v>0</v>
      </c>
      <c r="AY12" s="89">
        <v>0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448274.73999999993</v>
      </c>
      <c r="BW12" s="76">
        <f t="shared" si="1"/>
        <v>0</v>
      </c>
      <c r="BX12" s="78">
        <f t="shared" si="2"/>
        <v>432260.06999999995</v>
      </c>
    </row>
    <row r="13" spans="2:76" ht="15">
      <c r="B13" s="13">
        <v>104</v>
      </c>
      <c r="C13" s="25" t="s">
        <v>19</v>
      </c>
      <c r="D13" s="87">
        <v>530.35</v>
      </c>
      <c r="E13" s="88">
        <v>0</v>
      </c>
      <c r="F13" s="89">
        <v>522.9</v>
      </c>
      <c r="G13" s="87"/>
      <c r="H13" s="88"/>
      <c r="I13" s="89"/>
      <c r="J13" s="96"/>
      <c r="K13" s="88"/>
      <c r="L13" s="100"/>
      <c r="M13" s="90">
        <v>26280.77</v>
      </c>
      <c r="N13" s="88">
        <v>0</v>
      </c>
      <c r="O13" s="89">
        <v>28184.559999999998</v>
      </c>
      <c r="P13" s="90">
        <v>0</v>
      </c>
      <c r="Q13" s="88">
        <v>0</v>
      </c>
      <c r="R13" s="89">
        <v>0</v>
      </c>
      <c r="S13" s="90">
        <v>2900</v>
      </c>
      <c r="T13" s="88">
        <v>0</v>
      </c>
      <c r="U13" s="89">
        <v>2900</v>
      </c>
      <c r="V13" s="90">
        <v>388</v>
      </c>
      <c r="W13" s="88">
        <v>0</v>
      </c>
      <c r="X13" s="89">
        <v>388</v>
      </c>
      <c r="Y13" s="90">
        <v>6702</v>
      </c>
      <c r="Z13" s="88">
        <v>0</v>
      </c>
      <c r="AA13" s="89">
        <v>0</v>
      </c>
      <c r="AB13" s="90">
        <v>214475.34999999998</v>
      </c>
      <c r="AC13" s="88">
        <v>0</v>
      </c>
      <c r="AD13" s="89">
        <v>214592.93</v>
      </c>
      <c r="AE13" s="90">
        <v>35167.079999999994</v>
      </c>
      <c r="AF13" s="88">
        <v>0</v>
      </c>
      <c r="AG13" s="89">
        <v>21954.909999999996</v>
      </c>
      <c r="AH13" s="90"/>
      <c r="AI13" s="88"/>
      <c r="AJ13" s="89"/>
      <c r="AK13" s="90">
        <v>104486.32</v>
      </c>
      <c r="AL13" s="88">
        <v>10049.11</v>
      </c>
      <c r="AM13" s="89">
        <v>93557.39</v>
      </c>
      <c r="AN13" s="90">
        <v>4163.860000000001</v>
      </c>
      <c r="AO13" s="88">
        <v>0</v>
      </c>
      <c r="AP13" s="89">
        <v>4220.780000000001</v>
      </c>
      <c r="AQ13" s="90">
        <v>9687.45</v>
      </c>
      <c r="AR13" s="88">
        <v>0</v>
      </c>
      <c r="AS13" s="89">
        <v>9687.45</v>
      </c>
      <c r="AT13" s="90"/>
      <c r="AU13" s="88"/>
      <c r="AV13" s="89"/>
      <c r="AW13" s="96">
        <v>500</v>
      </c>
      <c r="AX13" s="88">
        <v>0</v>
      </c>
      <c r="AY13" s="100">
        <v>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405281.18</v>
      </c>
      <c r="BW13" s="76">
        <f t="shared" si="1"/>
        <v>10049.11</v>
      </c>
      <c r="BX13" s="78">
        <f t="shared" si="2"/>
        <v>376008.92000000004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24919.04</v>
      </c>
      <c r="BM16" s="88">
        <v>0</v>
      </c>
      <c r="BN16" s="89">
        <v>24919.04</v>
      </c>
      <c r="BO16" s="90"/>
      <c r="BP16" s="88"/>
      <c r="BQ16" s="89"/>
      <c r="BR16" s="96"/>
      <c r="BS16" s="88"/>
      <c r="BT16" s="100"/>
      <c r="BU16" s="75"/>
      <c r="BV16" s="84">
        <f t="shared" si="0"/>
        <v>24919.04</v>
      </c>
      <c r="BW16" s="76">
        <f t="shared" si="1"/>
        <v>0</v>
      </c>
      <c r="BX16" s="78">
        <f t="shared" si="2"/>
        <v>24919.04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4627.83</v>
      </c>
      <c r="E18" s="88">
        <v>0</v>
      </c>
      <c r="F18" s="89">
        <v>3432.51</v>
      </c>
      <c r="G18" s="87"/>
      <c r="H18" s="88"/>
      <c r="I18" s="89"/>
      <c r="J18" s="96"/>
      <c r="K18" s="88"/>
      <c r="L18" s="100"/>
      <c r="M18" s="96">
        <v>661.2</v>
      </c>
      <c r="N18" s="88">
        <v>0</v>
      </c>
      <c r="O18" s="100">
        <v>661.2</v>
      </c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5289.03</v>
      </c>
      <c r="BW18" s="76">
        <f t="shared" si="1"/>
        <v>0</v>
      </c>
      <c r="BX18" s="78">
        <f t="shared" si="2"/>
        <v>4093.71</v>
      </c>
    </row>
    <row r="19" spans="2:76" ht="15">
      <c r="B19" s="13">
        <v>110</v>
      </c>
      <c r="C19" s="25" t="s">
        <v>98</v>
      </c>
      <c r="D19" s="87">
        <v>29036.89</v>
      </c>
      <c r="E19" s="88">
        <v>0</v>
      </c>
      <c r="F19" s="89">
        <v>29659.89</v>
      </c>
      <c r="G19" s="87"/>
      <c r="H19" s="88"/>
      <c r="I19" s="89"/>
      <c r="J19" s="96">
        <v>0</v>
      </c>
      <c r="K19" s="88">
        <v>0</v>
      </c>
      <c r="L19" s="100">
        <v>0</v>
      </c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>
        <v>0</v>
      </c>
      <c r="Z19" s="88">
        <v>0</v>
      </c>
      <c r="AA19" s="100">
        <v>0</v>
      </c>
      <c r="AB19" s="96"/>
      <c r="AC19" s="88"/>
      <c r="AD19" s="100"/>
      <c r="AE19" s="96"/>
      <c r="AF19" s="88"/>
      <c r="AG19" s="100"/>
      <c r="AH19" s="96">
        <v>140</v>
      </c>
      <c r="AI19" s="88">
        <v>0</v>
      </c>
      <c r="AJ19" s="100">
        <v>140</v>
      </c>
      <c r="AK19" s="96">
        <v>1700</v>
      </c>
      <c r="AL19" s="88">
        <v>0</v>
      </c>
      <c r="AM19" s="100">
        <v>1700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30876.89</v>
      </c>
      <c r="BW19" s="76">
        <f t="shared" si="1"/>
        <v>0</v>
      </c>
      <c r="BX19" s="78">
        <f t="shared" si="2"/>
        <v>31499.89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464320.49</v>
      </c>
      <c r="E20" s="77">
        <f t="shared" si="3"/>
        <v>31310.34</v>
      </c>
      <c r="F20" s="78">
        <f t="shared" si="3"/>
        <v>455132.28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38765.42</v>
      </c>
      <c r="K20" s="77">
        <f t="shared" si="3"/>
        <v>0</v>
      </c>
      <c r="L20" s="76">
        <f t="shared" si="3"/>
        <v>41399.5</v>
      </c>
      <c r="M20" s="97">
        <f t="shared" si="3"/>
        <v>108641.56999999999</v>
      </c>
      <c r="N20" s="77">
        <f t="shared" si="3"/>
        <v>0</v>
      </c>
      <c r="O20" s="76">
        <f t="shared" si="3"/>
        <v>113060.89999999998</v>
      </c>
      <c r="P20" s="97">
        <f t="shared" si="3"/>
        <v>635</v>
      </c>
      <c r="Q20" s="77">
        <f t="shared" si="3"/>
        <v>0</v>
      </c>
      <c r="R20" s="76">
        <f t="shared" si="3"/>
        <v>58.36</v>
      </c>
      <c r="S20" s="97">
        <f t="shared" si="3"/>
        <v>7917.37</v>
      </c>
      <c r="T20" s="77">
        <f t="shared" si="3"/>
        <v>0</v>
      </c>
      <c r="U20" s="76">
        <f t="shared" si="3"/>
        <v>8754.74</v>
      </c>
      <c r="V20" s="97">
        <f t="shared" si="3"/>
        <v>388</v>
      </c>
      <c r="W20" s="77">
        <f t="shared" si="3"/>
        <v>0</v>
      </c>
      <c r="X20" s="76">
        <f t="shared" si="3"/>
        <v>388</v>
      </c>
      <c r="Y20" s="97">
        <f t="shared" si="3"/>
        <v>6702</v>
      </c>
      <c r="Z20" s="77">
        <f t="shared" si="3"/>
        <v>0</v>
      </c>
      <c r="AA20" s="76">
        <f t="shared" si="3"/>
        <v>2100</v>
      </c>
      <c r="AB20" s="97">
        <f t="shared" si="3"/>
        <v>295375.61</v>
      </c>
      <c r="AC20" s="77">
        <f t="shared" si="3"/>
        <v>0</v>
      </c>
      <c r="AD20" s="76">
        <f t="shared" si="3"/>
        <v>291831.95</v>
      </c>
      <c r="AE20" s="97">
        <f t="shared" si="3"/>
        <v>176613.46</v>
      </c>
      <c r="AF20" s="77">
        <f t="shared" si="3"/>
        <v>0</v>
      </c>
      <c r="AG20" s="76">
        <f t="shared" si="3"/>
        <v>157636.30000000002</v>
      </c>
      <c r="AH20" s="97">
        <f t="shared" si="3"/>
        <v>12826.050000000001</v>
      </c>
      <c r="AI20" s="77">
        <f t="shared" si="3"/>
        <v>0</v>
      </c>
      <c r="AJ20" s="76">
        <f t="shared" si="3"/>
        <v>7667.650000000001</v>
      </c>
      <c r="AK20" s="97">
        <f t="shared" si="3"/>
        <v>122288.94</v>
      </c>
      <c r="AL20" s="77">
        <f t="shared" si="3"/>
        <v>10049.11</v>
      </c>
      <c r="AM20" s="76">
        <f t="shared" si="3"/>
        <v>109348.61</v>
      </c>
      <c r="AN20" s="97">
        <f t="shared" si="3"/>
        <v>20411.020000000004</v>
      </c>
      <c r="AO20" s="77">
        <f t="shared" si="3"/>
        <v>0</v>
      </c>
      <c r="AP20" s="76">
        <f t="shared" si="3"/>
        <v>20481.030000000002</v>
      </c>
      <c r="AQ20" s="97">
        <f t="shared" si="3"/>
        <v>9687.45</v>
      </c>
      <c r="AR20" s="77">
        <f t="shared" si="3"/>
        <v>0</v>
      </c>
      <c r="AS20" s="76">
        <f t="shared" si="3"/>
        <v>9687.45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500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24919.04</v>
      </c>
      <c r="BM20" s="77">
        <f t="shared" si="3"/>
        <v>0</v>
      </c>
      <c r="BN20" s="76">
        <f t="shared" si="3"/>
        <v>24919.04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1289991.42</v>
      </c>
      <c r="BW20" s="76">
        <f>BW10+BW11+BW12+BW13+BW14+BW15+BW16+BW17+BW18+BW19</f>
        <v>41359.45</v>
      </c>
      <c r="BX20" s="94">
        <f>BX10+BX11+BX12+BX13+BX14+BX15+BX16+BX17+BX18+BX19</f>
        <v>1242465.8099999998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8910.880000000001</v>
      </c>
      <c r="E24" s="88">
        <v>40500</v>
      </c>
      <c r="F24" s="89">
        <v>43984.51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19094.22</v>
      </c>
      <c r="N24" s="88">
        <v>0</v>
      </c>
      <c r="O24" s="100">
        <v>20863.22</v>
      </c>
      <c r="P24" s="96">
        <v>0</v>
      </c>
      <c r="Q24" s="88">
        <v>0</v>
      </c>
      <c r="R24" s="100">
        <v>0</v>
      </c>
      <c r="S24" s="96">
        <v>0</v>
      </c>
      <c r="T24" s="88">
        <v>0</v>
      </c>
      <c r="U24" s="100">
        <v>0</v>
      </c>
      <c r="V24" s="96">
        <v>0</v>
      </c>
      <c r="W24" s="88">
        <v>0</v>
      </c>
      <c r="X24" s="100">
        <v>0</v>
      </c>
      <c r="Y24" s="96">
        <v>0</v>
      </c>
      <c r="Z24" s="88">
        <v>0</v>
      </c>
      <c r="AA24" s="100">
        <v>0</v>
      </c>
      <c r="AB24" s="96">
        <v>43036.65</v>
      </c>
      <c r="AC24" s="88">
        <v>0</v>
      </c>
      <c r="AD24" s="100">
        <v>43036.65</v>
      </c>
      <c r="AE24" s="96">
        <v>221958.12</v>
      </c>
      <c r="AF24" s="88">
        <v>15441.55</v>
      </c>
      <c r="AG24" s="100">
        <v>219908.52000000002</v>
      </c>
      <c r="AH24" s="96">
        <v>0</v>
      </c>
      <c r="AI24" s="88">
        <v>0</v>
      </c>
      <c r="AJ24" s="100">
        <v>0</v>
      </c>
      <c r="AK24" s="96">
        <v>1403</v>
      </c>
      <c r="AL24" s="88">
        <v>10234.62</v>
      </c>
      <c r="AM24" s="100">
        <v>1403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294402.87</v>
      </c>
      <c r="BW24" s="76">
        <f t="shared" si="4"/>
        <v>66176.17</v>
      </c>
      <c r="BX24" s="78">
        <f t="shared" si="4"/>
        <v>329195.9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/>
      <c r="Z26" s="88"/>
      <c r="AA26" s="100"/>
      <c r="AB26" s="96">
        <v>0</v>
      </c>
      <c r="AC26" s="88">
        <v>0</v>
      </c>
      <c r="AD26" s="100">
        <v>0</v>
      </c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8910.880000000001</v>
      </c>
      <c r="E28" s="77">
        <f t="shared" si="5"/>
        <v>40500</v>
      </c>
      <c r="F28" s="78">
        <f t="shared" si="5"/>
        <v>43984.51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19094.22</v>
      </c>
      <c r="N28" s="77">
        <f t="shared" si="5"/>
        <v>0</v>
      </c>
      <c r="O28" s="76">
        <f t="shared" si="5"/>
        <v>20863.22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43036.65</v>
      </c>
      <c r="AC28" s="77">
        <f t="shared" si="5"/>
        <v>0</v>
      </c>
      <c r="AD28" s="76">
        <f t="shared" si="5"/>
        <v>43036.65</v>
      </c>
      <c r="AE28" s="97">
        <f t="shared" si="5"/>
        <v>221958.12</v>
      </c>
      <c r="AF28" s="77">
        <f t="shared" si="5"/>
        <v>15441.55</v>
      </c>
      <c r="AG28" s="76">
        <f t="shared" si="5"/>
        <v>219908.52000000002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1403</v>
      </c>
      <c r="AL28" s="77">
        <f t="shared" si="6"/>
        <v>10234.62</v>
      </c>
      <c r="AM28" s="76">
        <f t="shared" si="6"/>
        <v>1403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294402.87</v>
      </c>
      <c r="BW28" s="76">
        <f>BW23+BW24+BW25+BW26+BW27</f>
        <v>66176.17</v>
      </c>
      <c r="BX28" s="94">
        <f>BX23+BX24+BX25+BX26+BX27</f>
        <v>329195.9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64279.11</v>
      </c>
      <c r="BM40" s="88">
        <v>0</v>
      </c>
      <c r="BN40" s="100">
        <v>64279.11</v>
      </c>
      <c r="BO40" s="96"/>
      <c r="BP40" s="88"/>
      <c r="BQ40" s="100"/>
      <c r="BR40" s="96"/>
      <c r="BS40" s="88"/>
      <c r="BT40" s="100"/>
      <c r="BU40" s="75"/>
      <c r="BV40" s="84">
        <f t="shared" si="10"/>
        <v>64279.11</v>
      </c>
      <c r="BW40" s="76">
        <f t="shared" si="10"/>
        <v>0</v>
      </c>
      <c r="BX40" s="78">
        <f t="shared" si="10"/>
        <v>64279.11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64279.11</v>
      </c>
      <c r="BM42" s="77">
        <f t="shared" si="12"/>
        <v>0</v>
      </c>
      <c r="BN42" s="76">
        <f t="shared" si="12"/>
        <v>64279.11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64279.11</v>
      </c>
      <c r="BW42" s="76">
        <f>BW38+BW39+BW40+BW41</f>
        <v>0</v>
      </c>
      <c r="BX42" s="94">
        <f>BX38+BX39+BX40+BX41</f>
        <v>64279.11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222826.7</v>
      </c>
      <c r="BS49" s="88">
        <v>0</v>
      </c>
      <c r="BT49" s="100">
        <v>235999.40000000002</v>
      </c>
      <c r="BU49" s="75"/>
      <c r="BV49" s="84">
        <f aca="true" t="shared" si="15" ref="BV49:BX50">D49+G49+J49+M49+P49+S49+V49+Y49+AB49+AE49+AH49+AK49+AN49+AQ49+AT49+AW49+AZ49+BC49+BF49+BI49+BL49+BO49+BR49</f>
        <v>222826.7</v>
      </c>
      <c r="BW49" s="76">
        <f t="shared" si="15"/>
        <v>0</v>
      </c>
      <c r="BX49" s="78">
        <f t="shared" si="15"/>
        <v>235999.40000000002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18287.4</v>
      </c>
      <c r="BS50" s="88">
        <v>0</v>
      </c>
      <c r="BT50" s="100">
        <v>3971.93</v>
      </c>
      <c r="BU50" s="75"/>
      <c r="BV50" s="84">
        <f t="shared" si="15"/>
        <v>18287.4</v>
      </c>
      <c r="BW50" s="76">
        <f t="shared" si="15"/>
        <v>0</v>
      </c>
      <c r="BX50" s="78">
        <f t="shared" si="15"/>
        <v>3971.93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241114.1</v>
      </c>
      <c r="BS51" s="77">
        <f>BS49+BS50</f>
        <v>0</v>
      </c>
      <c r="BT51" s="76">
        <f>BT49+BT50</f>
        <v>239971.33000000002</v>
      </c>
      <c r="BU51" s="84"/>
      <c r="BV51" s="84">
        <f>BV49+BV50</f>
        <v>241114.1</v>
      </c>
      <c r="BW51" s="76">
        <f>BW49+BW50</f>
        <v>0</v>
      </c>
      <c r="BX51" s="94">
        <f>BX49+BX50</f>
        <v>239971.33000000002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473231.37</v>
      </c>
      <c r="E53" s="85">
        <f t="shared" si="18"/>
        <v>71810.34</v>
      </c>
      <c r="F53" s="85">
        <f t="shared" si="18"/>
        <v>499116.79000000004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38765.42</v>
      </c>
      <c r="K53" s="85">
        <f t="shared" si="18"/>
        <v>0</v>
      </c>
      <c r="L53" s="85">
        <f t="shared" si="18"/>
        <v>41399.5</v>
      </c>
      <c r="M53" s="85">
        <f t="shared" si="18"/>
        <v>127735.79</v>
      </c>
      <c r="N53" s="85">
        <f t="shared" si="18"/>
        <v>0</v>
      </c>
      <c r="O53" s="85">
        <f t="shared" si="18"/>
        <v>133924.12</v>
      </c>
      <c r="P53" s="85">
        <f t="shared" si="18"/>
        <v>635</v>
      </c>
      <c r="Q53" s="85">
        <f t="shared" si="18"/>
        <v>0</v>
      </c>
      <c r="R53" s="85">
        <f t="shared" si="18"/>
        <v>58.36</v>
      </c>
      <c r="S53" s="85">
        <f t="shared" si="18"/>
        <v>7917.37</v>
      </c>
      <c r="T53" s="85">
        <f t="shared" si="18"/>
        <v>0</v>
      </c>
      <c r="U53" s="85">
        <f t="shared" si="18"/>
        <v>8754.74</v>
      </c>
      <c r="V53" s="85">
        <f t="shared" si="18"/>
        <v>388</v>
      </c>
      <c r="W53" s="85">
        <f t="shared" si="18"/>
        <v>0</v>
      </c>
      <c r="X53" s="85">
        <f t="shared" si="18"/>
        <v>388</v>
      </c>
      <c r="Y53" s="85">
        <f t="shared" si="18"/>
        <v>6702</v>
      </c>
      <c r="Z53" s="85">
        <f t="shared" si="18"/>
        <v>0</v>
      </c>
      <c r="AA53" s="85">
        <f t="shared" si="18"/>
        <v>2100</v>
      </c>
      <c r="AB53" s="85">
        <f t="shared" si="18"/>
        <v>338412.26</v>
      </c>
      <c r="AC53" s="85">
        <f t="shared" si="18"/>
        <v>0</v>
      </c>
      <c r="AD53" s="85">
        <f t="shared" si="18"/>
        <v>334868.60000000003</v>
      </c>
      <c r="AE53" s="85">
        <f t="shared" si="18"/>
        <v>398571.57999999996</v>
      </c>
      <c r="AF53" s="85">
        <f t="shared" si="18"/>
        <v>15441.55</v>
      </c>
      <c r="AG53" s="85">
        <f t="shared" si="18"/>
        <v>377544.82000000007</v>
      </c>
      <c r="AH53" s="85">
        <f t="shared" si="18"/>
        <v>12826.050000000001</v>
      </c>
      <c r="AI53" s="85">
        <f t="shared" si="18"/>
        <v>0</v>
      </c>
      <c r="AJ53" s="85">
        <f aca="true" t="shared" si="19" ref="AJ53:BT53">AJ20+AJ28+AJ35+AJ42+AJ46+AJ51</f>
        <v>7667.650000000001</v>
      </c>
      <c r="AK53" s="85">
        <f t="shared" si="19"/>
        <v>123691.94</v>
      </c>
      <c r="AL53" s="85">
        <f t="shared" si="19"/>
        <v>20283.730000000003</v>
      </c>
      <c r="AM53" s="85">
        <f t="shared" si="19"/>
        <v>110751.61</v>
      </c>
      <c r="AN53" s="85">
        <f t="shared" si="19"/>
        <v>20411.020000000004</v>
      </c>
      <c r="AO53" s="85">
        <f t="shared" si="19"/>
        <v>0</v>
      </c>
      <c r="AP53" s="85">
        <f t="shared" si="19"/>
        <v>20481.030000000002</v>
      </c>
      <c r="AQ53" s="85">
        <f t="shared" si="19"/>
        <v>9687.45</v>
      </c>
      <c r="AR53" s="85">
        <f t="shared" si="19"/>
        <v>0</v>
      </c>
      <c r="AS53" s="85">
        <f t="shared" si="19"/>
        <v>9687.45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500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89198.15</v>
      </c>
      <c r="BM53" s="85">
        <f t="shared" si="19"/>
        <v>0</v>
      </c>
      <c r="BN53" s="85">
        <f t="shared" si="19"/>
        <v>89198.15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241114.1</v>
      </c>
      <c r="BS53" s="85">
        <f t="shared" si="19"/>
        <v>0</v>
      </c>
      <c r="BT53" s="85">
        <f t="shared" si="19"/>
        <v>239971.33000000002</v>
      </c>
      <c r="BU53" s="85">
        <f>BU8</f>
        <v>0</v>
      </c>
      <c r="BV53" s="101">
        <f>BV8+BV20+BV28+BV35+BV42+BV46+BV51</f>
        <v>1889787.5000000002</v>
      </c>
      <c r="BW53" s="86">
        <f>BW20+BW28+BW35+BW42+BW46+BW51</f>
        <v>107535.62</v>
      </c>
      <c r="BX53" s="86">
        <f>BX20+BX28+BX35+BX42+BX46+BX51</f>
        <v>1875912.1500000001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IF((Spese_Rendiconto_2020!BV53+Spese_Rendiconto_2020!BW53-Entrate_Rendiconto_2020!D58)&lt;0,Entrate_Rendiconto_2020!D58-Spese_Rendiconto_2020!BV53-Spese_Rendiconto_2020!BW53,0)</f>
        <v>337466.5499999997</v>
      </c>
      <c r="BW54" s="92"/>
      <c r="BX54" s="93">
        <f>IF((Spese_Rendiconto_2020!BX53-Entrate_Rendiconto_2020!E58)&lt;0,Entrate_Rendiconto_2020!E58-Spese_Rendiconto_2020!BX53,0)</f>
        <v>566838.5800000003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2021-05-27T13:12:41Z</dcterms:modified>
  <cp:category/>
  <cp:version/>
  <cp:contentType/>
  <cp:contentStatus/>
</cp:coreProperties>
</file>