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<sst xmlns="http://schemas.openxmlformats.org/spreadsheetml/2006/main" count="870" uniqueCount="149">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</sst>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20027.46</v>
      </c>
      <c r="E5" s="38"/>
    </row>
    <row r="6" spans="2:5" ht="15">
      <c r="B6" s="8"/>
      <c r="C6" s="5" t="s">
        <v>5</v>
      </c>
      <c r="D6" s="39">
        <v>2450.88</v>
      </c>
      <c r="E6" s="40"/>
    </row>
    <row r="7" spans="2:5" ht="15">
      <c r="B7" s="8"/>
      <c r="C7" s="5" t="s">
        <v>6</v>
      </c>
      <c r="D7" s="39">
        <v>218437.69</v>
      </c>
      <c r="E7" s="40"/>
    </row>
    <row r="8" spans="2:5" ht="15.75" thickBot="1">
      <c r="B8" s="9"/>
      <c r="C8" s="6" t="s">
        <v>7</v>
      </c>
      <c r="D8" s="41"/>
      <c r="E8" s="42">
        <v>249618.71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1129750</v>
      </c>
      <c r="E10" s="45">
        <v>1110494.6400000001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206634.76</v>
      </c>
      <c r="E14" s="45">
        <v>206634.76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1336384.76</v>
      </c>
      <c r="E16" s="51">
        <f>E10+E11+E12+E13+E14+E15</f>
        <v>1317129.4000000001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93624.57</v>
      </c>
      <c r="E18" s="45">
        <v>90549.66000000002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>
        <v>754.43</v>
      </c>
      <c r="E21" s="45">
        <v>754.43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94379</v>
      </c>
      <c r="E23" s="51">
        <f>E18+E19+E20+E21+E22</f>
        <v>91304.09000000001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166593.11</v>
      </c>
      <c r="E25" s="45">
        <v>166669.9</v>
      </c>
    </row>
    <row r="26" spans="2:5" ht="15">
      <c r="B26" s="13">
        <v>30200</v>
      </c>
      <c r="C26" s="54" t="s">
        <v>28</v>
      </c>
      <c r="D26" s="39">
        <v>3646.05</v>
      </c>
      <c r="E26" s="45">
        <v>2419.74</v>
      </c>
    </row>
    <row r="27" spans="2:5" ht="15">
      <c r="B27" s="13">
        <v>30300</v>
      </c>
      <c r="C27" s="54" t="s">
        <v>29</v>
      </c>
      <c r="D27" s="39">
        <v>0.35</v>
      </c>
      <c r="E27" s="45">
        <v>0.35</v>
      </c>
    </row>
    <row r="28" spans="2:5" ht="15">
      <c r="B28" s="13">
        <v>30400</v>
      </c>
      <c r="C28" s="54" t="s">
        <v>30</v>
      </c>
      <c r="D28" s="49">
        <v>3926.5</v>
      </c>
      <c r="E28" s="45">
        <v>3926.5</v>
      </c>
    </row>
    <row r="29" spans="2:5" ht="15">
      <c r="B29" s="13">
        <v>30500</v>
      </c>
      <c r="C29" s="54" t="s">
        <v>31</v>
      </c>
      <c r="D29" s="59">
        <v>75439.21</v>
      </c>
      <c r="E29" s="50">
        <v>83931.32</v>
      </c>
    </row>
    <row r="30" spans="2:5" ht="15.75" thickBot="1">
      <c r="B30" s="16">
        <v>30000</v>
      </c>
      <c r="C30" s="15" t="s">
        <v>32</v>
      </c>
      <c r="D30" s="48">
        <f>D25+D26+D27+D28+D29</f>
        <v>249605.21999999997</v>
      </c>
      <c r="E30" s="51">
        <f>E25+E26+E27+E28+E29</f>
        <v>256947.81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7795.23</v>
      </c>
      <c r="E32" s="45">
        <v>7795.23</v>
      </c>
    </row>
    <row r="33" spans="2:5" ht="15">
      <c r="B33" s="13">
        <v>40200</v>
      </c>
      <c r="C33" s="54" t="s">
        <v>36</v>
      </c>
      <c r="D33" s="60">
        <v>60190.9</v>
      </c>
      <c r="E33" s="58">
        <v>79006.25</v>
      </c>
    </row>
    <row r="34" spans="2:5" ht="15">
      <c r="B34" s="13">
        <v>40300</v>
      </c>
      <c r="C34" s="54" t="s">
        <v>37</v>
      </c>
      <c r="D34" s="60">
        <v>25000</v>
      </c>
      <c r="E34" s="45">
        <v>25000</v>
      </c>
    </row>
    <row r="35" spans="2:5" ht="15">
      <c r="B35" s="13">
        <v>40400</v>
      </c>
      <c r="C35" s="54" t="s">
        <v>38</v>
      </c>
      <c r="D35" s="39">
        <v>31500</v>
      </c>
      <c r="E35" s="45">
        <v>29732</v>
      </c>
    </row>
    <row r="36" spans="2:5" ht="15">
      <c r="B36" s="13">
        <v>40500</v>
      </c>
      <c r="C36" s="54" t="s">
        <v>39</v>
      </c>
      <c r="D36" s="49">
        <v>28337.059999999998</v>
      </c>
      <c r="E36" s="50">
        <v>28337.059999999998</v>
      </c>
    </row>
    <row r="37" spans="2:5" ht="15.75" thickBot="1">
      <c r="B37" s="16">
        <v>40000</v>
      </c>
      <c r="C37" s="15" t="s">
        <v>40</v>
      </c>
      <c r="D37" s="48">
        <f>D32+D33+D34+D35+D36</f>
        <v>152823.19</v>
      </c>
      <c r="E37" s="51">
        <f>E32+E33+E34+E35+E36</f>
        <v>169870.53999999998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223204.83000000002</v>
      </c>
      <c r="E54" s="45">
        <v>223663.99999999994</v>
      </c>
    </row>
    <row r="55" spans="2:5" ht="15">
      <c r="B55" s="13">
        <v>90200</v>
      </c>
      <c r="C55" s="54" t="s">
        <v>62</v>
      </c>
      <c r="D55" s="60">
        <v>19365.599999999995</v>
      </c>
      <c r="E55" s="61">
        <v>19341.060000000005</v>
      </c>
    </row>
    <row r="56" spans="2:5" ht="15.75" thickBot="1">
      <c r="B56" s="16">
        <v>90000</v>
      </c>
      <c r="C56" s="15" t="s">
        <v>63</v>
      </c>
      <c r="D56" s="48">
        <f>D54+D55</f>
        <v>242570.43000000002</v>
      </c>
      <c r="E56" s="51">
        <f>E54+E55</f>
        <v>243005.05999999994</v>
      </c>
    </row>
    <row r="57" spans="2:5" ht="16.5" thickBot="1" thickTop="1">
      <c r="B57" s="109" t="s">
        <v>64</v>
      </c>
      <c r="C57" s="110"/>
      <c r="D57" s="52">
        <f>D16+D23+D30+D37+D43+D49+D52+D56</f>
        <v>2075762.5999999999</v>
      </c>
      <c r="E57" s="55">
        <f>E16+E23+E30+E37+E43+E49+E52+E56</f>
        <v>2078256.9000000004</v>
      </c>
    </row>
    <row r="58" spans="2:5" ht="16.5" thickBot="1" thickTop="1">
      <c r="B58" s="109" t="s">
        <v>65</v>
      </c>
      <c r="C58" s="110"/>
      <c r="D58" s="52">
        <f>D57+D5+D6+D7+D8</f>
        <v>2316678.63</v>
      </c>
      <c r="E58" s="55">
        <f>E57+E5+E6+E7+E8</f>
        <v>2327875.6100000003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IF((Spese_Rendiconto_2019!BV53+Spese_Rendiconto_2019!BW53-Entrate_Rendiconto_2019!D58)&gt;0,Spese_Rendiconto_2019!BV53+Spese_Rendiconto_2019!BW53-Entrate_Rendiconto_2019!D58,0)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307746.47999999986</v>
      </c>
      <c r="E10" s="88">
        <v>33610.7</v>
      </c>
      <c r="F10" s="89">
        <v>309787.5599999998</v>
      </c>
      <c r="G10" s="87"/>
      <c r="H10" s="88"/>
      <c r="I10" s="89"/>
      <c r="J10" s="96">
        <v>33388.13</v>
      </c>
      <c r="K10" s="88">
        <v>0</v>
      </c>
      <c r="L10" s="100">
        <v>33388.130000000005</v>
      </c>
      <c r="M10" s="90">
        <v>0</v>
      </c>
      <c r="N10" s="88">
        <v>0</v>
      </c>
      <c r="O10" s="89">
        <v>0</v>
      </c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48043.21</v>
      </c>
      <c r="AF10" s="88">
        <v>0</v>
      </c>
      <c r="AG10" s="89">
        <v>48043.210000000014</v>
      </c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389177.8199999999</v>
      </c>
      <c r="BW10" s="76">
        <f aca="true" t="shared" si="1" ref="BW10:BW19">E10+H10+K10+N10+Q10+T10+W10+Z10+AC10+AF10+AI10+AL10+AO10+AR10+AU10+AX10+BA10+BD10+BG10+BJ10+BM10+BP10+BS10</f>
        <v>33610.7</v>
      </c>
      <c r="BX10" s="78">
        <f aca="true" t="shared" si="2" ref="BX10:BX19">F10+I10+L10+O10+R10+U10+X10+AA10+AD10+AG10+AJ10+AM10+AP10+AS10+AV10+AY10+BB10+BE10+BH10+BK10+BN10+BQ10+BT10</f>
        <v>391218.89999999985</v>
      </c>
    </row>
    <row r="11" spans="2:76" ht="15">
      <c r="B11" s="13">
        <v>102</v>
      </c>
      <c r="C11" s="25" t="s">
        <v>92</v>
      </c>
      <c r="D11" s="87">
        <v>27498.29</v>
      </c>
      <c r="E11" s="88">
        <v>980</v>
      </c>
      <c r="F11" s="89">
        <v>25537.219999999998</v>
      </c>
      <c r="G11" s="87"/>
      <c r="H11" s="88"/>
      <c r="I11" s="89"/>
      <c r="J11" s="96">
        <v>2193.17</v>
      </c>
      <c r="K11" s="88">
        <v>0</v>
      </c>
      <c r="L11" s="100">
        <v>2193.1700000000005</v>
      </c>
      <c r="M11" s="90">
        <v>0</v>
      </c>
      <c r="N11" s="88">
        <v>0</v>
      </c>
      <c r="O11" s="89">
        <v>0</v>
      </c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3216.55</v>
      </c>
      <c r="AF11" s="88">
        <v>0</v>
      </c>
      <c r="AG11" s="89">
        <v>3216.5499999999997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32908.01</v>
      </c>
      <c r="BW11" s="76">
        <f t="shared" si="1"/>
        <v>980</v>
      </c>
      <c r="BX11" s="78">
        <f t="shared" si="2"/>
        <v>30946.94</v>
      </c>
    </row>
    <row r="12" spans="2:76" ht="15">
      <c r="B12" s="13">
        <v>103</v>
      </c>
      <c r="C12" s="25" t="s">
        <v>93</v>
      </c>
      <c r="D12" s="87">
        <v>158618.97</v>
      </c>
      <c r="E12" s="88">
        <v>1268.8</v>
      </c>
      <c r="F12" s="89">
        <v>156393.78</v>
      </c>
      <c r="G12" s="87"/>
      <c r="H12" s="88"/>
      <c r="I12" s="89"/>
      <c r="J12" s="96">
        <v>7479.370000000001</v>
      </c>
      <c r="K12" s="88">
        <v>0</v>
      </c>
      <c r="L12" s="100">
        <v>4714.03</v>
      </c>
      <c r="M12" s="90">
        <v>155213.66999999998</v>
      </c>
      <c r="N12" s="88">
        <v>0</v>
      </c>
      <c r="O12" s="89">
        <v>164154.05999999994</v>
      </c>
      <c r="P12" s="90">
        <v>555.37</v>
      </c>
      <c r="Q12" s="88">
        <v>0</v>
      </c>
      <c r="R12" s="89">
        <v>5962.610000000001</v>
      </c>
      <c r="S12" s="90">
        <v>7678.219999999999</v>
      </c>
      <c r="T12" s="88">
        <v>0</v>
      </c>
      <c r="U12" s="89">
        <v>7953.74</v>
      </c>
      <c r="V12" s="90"/>
      <c r="W12" s="88"/>
      <c r="X12" s="89"/>
      <c r="Y12" s="90">
        <v>2344</v>
      </c>
      <c r="Z12" s="88">
        <v>0</v>
      </c>
      <c r="AA12" s="89">
        <v>3405.6</v>
      </c>
      <c r="AB12" s="90">
        <v>67000</v>
      </c>
      <c r="AC12" s="88">
        <v>0</v>
      </c>
      <c r="AD12" s="89">
        <v>67894.19</v>
      </c>
      <c r="AE12" s="90">
        <v>81136.37</v>
      </c>
      <c r="AF12" s="88">
        <v>0</v>
      </c>
      <c r="AG12" s="89">
        <v>96413.81</v>
      </c>
      <c r="AH12" s="90">
        <v>440.78</v>
      </c>
      <c r="AI12" s="88">
        <v>0</v>
      </c>
      <c r="AJ12" s="89">
        <v>1300</v>
      </c>
      <c r="AK12" s="90">
        <v>8100.219999999999</v>
      </c>
      <c r="AL12" s="88">
        <v>0</v>
      </c>
      <c r="AM12" s="89">
        <v>7847.259999999999</v>
      </c>
      <c r="AN12" s="90">
        <v>9541.54</v>
      </c>
      <c r="AO12" s="88">
        <v>0</v>
      </c>
      <c r="AP12" s="89">
        <v>9169.490000000002</v>
      </c>
      <c r="AQ12" s="90"/>
      <c r="AR12" s="88"/>
      <c r="AS12" s="89"/>
      <c r="AT12" s="90"/>
      <c r="AU12" s="88"/>
      <c r="AV12" s="89"/>
      <c r="AW12" s="90">
        <v>0</v>
      </c>
      <c r="AX12" s="88">
        <v>0</v>
      </c>
      <c r="AY12" s="89">
        <v>0</v>
      </c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498108.50999999995</v>
      </c>
      <c r="BW12" s="76">
        <f t="shared" si="1"/>
        <v>1268.8</v>
      </c>
      <c r="BX12" s="78">
        <f t="shared" si="2"/>
        <v>525208.57</v>
      </c>
    </row>
    <row r="13" spans="2:76" ht="15">
      <c r="B13" s="13">
        <v>104</v>
      </c>
      <c r="C13" s="25" t="s">
        <v>19</v>
      </c>
      <c r="D13" s="87">
        <v>22393.13</v>
      </c>
      <c r="E13" s="88">
        <v>0</v>
      </c>
      <c r="F13" s="89">
        <v>22393.13</v>
      </c>
      <c r="G13" s="87"/>
      <c r="H13" s="88"/>
      <c r="I13" s="89"/>
      <c r="J13" s="96"/>
      <c r="K13" s="88"/>
      <c r="L13" s="100"/>
      <c r="M13" s="90">
        <v>13639.19</v>
      </c>
      <c r="N13" s="88">
        <v>0</v>
      </c>
      <c r="O13" s="89">
        <v>11784.55</v>
      </c>
      <c r="P13" s="90">
        <v>0</v>
      </c>
      <c r="Q13" s="88">
        <v>0</v>
      </c>
      <c r="R13" s="89">
        <v>0</v>
      </c>
      <c r="S13" s="90">
        <v>4800</v>
      </c>
      <c r="T13" s="88">
        <v>0</v>
      </c>
      <c r="U13" s="89">
        <v>5150</v>
      </c>
      <c r="V13" s="90">
        <v>258</v>
      </c>
      <c r="W13" s="88">
        <v>0</v>
      </c>
      <c r="X13" s="89">
        <v>258</v>
      </c>
      <c r="Y13" s="90">
        <v>442.01</v>
      </c>
      <c r="Z13" s="88">
        <v>0</v>
      </c>
      <c r="AA13" s="89">
        <v>2098.8900000000003</v>
      </c>
      <c r="AB13" s="90">
        <v>214475.39</v>
      </c>
      <c r="AC13" s="88">
        <v>0</v>
      </c>
      <c r="AD13" s="89">
        <v>232332.64000000007</v>
      </c>
      <c r="AE13" s="90">
        <v>33789.71</v>
      </c>
      <c r="AF13" s="88">
        <v>0</v>
      </c>
      <c r="AG13" s="89">
        <v>34502.13</v>
      </c>
      <c r="AH13" s="90"/>
      <c r="AI13" s="88"/>
      <c r="AJ13" s="89"/>
      <c r="AK13" s="90">
        <v>111172.43000000001</v>
      </c>
      <c r="AL13" s="88">
        <v>0</v>
      </c>
      <c r="AM13" s="89">
        <v>120670.54000000001</v>
      </c>
      <c r="AN13" s="90">
        <v>3159.38</v>
      </c>
      <c r="AO13" s="88">
        <v>0</v>
      </c>
      <c r="AP13" s="89">
        <v>2957.33</v>
      </c>
      <c r="AQ13" s="90"/>
      <c r="AR13" s="88"/>
      <c r="AS13" s="89"/>
      <c r="AT13" s="90"/>
      <c r="AU13" s="88"/>
      <c r="AV13" s="89"/>
      <c r="AW13" s="96">
        <v>500</v>
      </c>
      <c r="AX13" s="88">
        <v>0</v>
      </c>
      <c r="AY13" s="100">
        <v>500</v>
      </c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404629.24000000005</v>
      </c>
      <c r="BW13" s="76">
        <f t="shared" si="1"/>
        <v>0</v>
      </c>
      <c r="BX13" s="78">
        <f t="shared" si="2"/>
        <v>432647.21000000014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28339.679999999997</v>
      </c>
      <c r="BM16" s="88">
        <v>0</v>
      </c>
      <c r="BN16" s="89">
        <v>28339.679999999997</v>
      </c>
      <c r="BO16" s="90"/>
      <c r="BP16" s="88"/>
      <c r="BQ16" s="89"/>
      <c r="BR16" s="96"/>
      <c r="BS16" s="88"/>
      <c r="BT16" s="100"/>
      <c r="BU16" s="75"/>
      <c r="BV16" s="84">
        <f t="shared" si="0"/>
        <v>28339.679999999997</v>
      </c>
      <c r="BW16" s="76">
        <f t="shared" si="1"/>
        <v>0</v>
      </c>
      <c r="BX16" s="78">
        <f t="shared" si="2"/>
        <v>28339.679999999997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2546.88</v>
      </c>
      <c r="E18" s="88">
        <v>0</v>
      </c>
      <c r="F18" s="89">
        <v>986.88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2546.88</v>
      </c>
      <c r="BW18" s="76">
        <f t="shared" si="1"/>
        <v>0</v>
      </c>
      <c r="BX18" s="78">
        <f t="shared" si="2"/>
        <v>986.88</v>
      </c>
    </row>
    <row r="19" spans="2:76" ht="15">
      <c r="B19" s="13">
        <v>110</v>
      </c>
      <c r="C19" s="25" t="s">
        <v>98</v>
      </c>
      <c r="D19" s="87">
        <v>27267.18</v>
      </c>
      <c r="E19" s="88">
        <v>0</v>
      </c>
      <c r="F19" s="89">
        <v>27335.18</v>
      </c>
      <c r="G19" s="87"/>
      <c r="H19" s="88"/>
      <c r="I19" s="89"/>
      <c r="J19" s="96">
        <v>0</v>
      </c>
      <c r="K19" s="88">
        <v>0</v>
      </c>
      <c r="L19" s="100">
        <v>0</v>
      </c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>
        <v>0</v>
      </c>
      <c r="Z19" s="88">
        <v>0</v>
      </c>
      <c r="AA19" s="100">
        <v>0</v>
      </c>
      <c r="AB19" s="96"/>
      <c r="AC19" s="88"/>
      <c r="AD19" s="100"/>
      <c r="AE19" s="96"/>
      <c r="AF19" s="88"/>
      <c r="AG19" s="100"/>
      <c r="AH19" s="96">
        <v>150</v>
      </c>
      <c r="AI19" s="88">
        <v>0</v>
      </c>
      <c r="AJ19" s="100">
        <v>150</v>
      </c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27417.18</v>
      </c>
      <c r="BW19" s="76">
        <f t="shared" si="1"/>
        <v>0</v>
      </c>
      <c r="BX19" s="78">
        <f t="shared" si="2"/>
        <v>27485.18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546070.9299999999</v>
      </c>
      <c r="E20" s="77">
        <f t="shared" si="3"/>
        <v>35859.5</v>
      </c>
      <c r="F20" s="78">
        <f t="shared" si="3"/>
        <v>542433.7499999999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43060.67</v>
      </c>
      <c r="K20" s="77">
        <f t="shared" si="3"/>
        <v>0</v>
      </c>
      <c r="L20" s="76">
        <f t="shared" si="3"/>
        <v>40295.33</v>
      </c>
      <c r="M20" s="97">
        <f t="shared" si="3"/>
        <v>168852.86</v>
      </c>
      <c r="N20" s="77">
        <f t="shared" si="3"/>
        <v>0</v>
      </c>
      <c r="O20" s="76">
        <f t="shared" si="3"/>
        <v>175938.60999999993</v>
      </c>
      <c r="P20" s="97">
        <f t="shared" si="3"/>
        <v>555.37</v>
      </c>
      <c r="Q20" s="77">
        <f t="shared" si="3"/>
        <v>0</v>
      </c>
      <c r="R20" s="76">
        <f t="shared" si="3"/>
        <v>5962.610000000001</v>
      </c>
      <c r="S20" s="97">
        <f t="shared" si="3"/>
        <v>12478.22</v>
      </c>
      <c r="T20" s="77">
        <f t="shared" si="3"/>
        <v>0</v>
      </c>
      <c r="U20" s="76">
        <f t="shared" si="3"/>
        <v>13103.74</v>
      </c>
      <c r="V20" s="97">
        <f t="shared" si="3"/>
        <v>258</v>
      </c>
      <c r="W20" s="77">
        <f t="shared" si="3"/>
        <v>0</v>
      </c>
      <c r="X20" s="76">
        <f t="shared" si="3"/>
        <v>258</v>
      </c>
      <c r="Y20" s="97">
        <f t="shared" si="3"/>
        <v>2786.01</v>
      </c>
      <c r="Z20" s="77">
        <f t="shared" si="3"/>
        <v>0</v>
      </c>
      <c r="AA20" s="76">
        <f t="shared" si="3"/>
        <v>5504.49</v>
      </c>
      <c r="AB20" s="97">
        <f t="shared" si="3"/>
        <v>281475.39</v>
      </c>
      <c r="AC20" s="77">
        <f t="shared" si="3"/>
        <v>0</v>
      </c>
      <c r="AD20" s="76">
        <f t="shared" si="3"/>
        <v>300226.8300000001</v>
      </c>
      <c r="AE20" s="97">
        <f t="shared" si="3"/>
        <v>166185.84</v>
      </c>
      <c r="AF20" s="77">
        <f t="shared" si="3"/>
        <v>0</v>
      </c>
      <c r="AG20" s="76">
        <f t="shared" si="3"/>
        <v>182175.7</v>
      </c>
      <c r="AH20" s="97">
        <f t="shared" si="3"/>
        <v>590.78</v>
      </c>
      <c r="AI20" s="77">
        <f t="shared" si="3"/>
        <v>0</v>
      </c>
      <c r="AJ20" s="76">
        <f t="shared" si="3"/>
        <v>1450</v>
      </c>
      <c r="AK20" s="97">
        <f t="shared" si="3"/>
        <v>119272.65000000001</v>
      </c>
      <c r="AL20" s="77">
        <f t="shared" si="3"/>
        <v>0</v>
      </c>
      <c r="AM20" s="76">
        <f t="shared" si="3"/>
        <v>128517.8</v>
      </c>
      <c r="AN20" s="97">
        <f t="shared" si="3"/>
        <v>12700.920000000002</v>
      </c>
      <c r="AO20" s="77">
        <f t="shared" si="3"/>
        <v>0</v>
      </c>
      <c r="AP20" s="76">
        <f t="shared" si="3"/>
        <v>12126.820000000002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500</v>
      </c>
      <c r="AX20" s="77">
        <f t="shared" si="3"/>
        <v>0</v>
      </c>
      <c r="AY20" s="76">
        <f t="shared" si="3"/>
        <v>500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28339.679999999997</v>
      </c>
      <c r="BM20" s="77">
        <f t="shared" si="3"/>
        <v>0</v>
      </c>
      <c r="BN20" s="76">
        <f t="shared" si="3"/>
        <v>28339.679999999997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1383127.3199999996</v>
      </c>
      <c r="BW20" s="76">
        <f>BW10+BW11+BW12+BW13+BW14+BW15+BW16+BW17+BW18+BW19</f>
        <v>35859.5</v>
      </c>
      <c r="BX20" s="94">
        <f>BX10+BX11+BX12+BX13+BX14+BX15+BX16+BX17+BX18+BX19</f>
        <v>1436833.3599999996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57099.46000000001</v>
      </c>
      <c r="E24" s="88">
        <v>0</v>
      </c>
      <c r="F24" s="89">
        <v>17936.14</v>
      </c>
      <c r="G24" s="87"/>
      <c r="H24" s="88"/>
      <c r="I24" s="89"/>
      <c r="J24" s="96">
        <v>0</v>
      </c>
      <c r="K24" s="88">
        <v>0</v>
      </c>
      <c r="L24" s="100">
        <v>0</v>
      </c>
      <c r="M24" s="96">
        <v>23157.300000000003</v>
      </c>
      <c r="N24" s="88">
        <v>14860.82</v>
      </c>
      <c r="O24" s="100">
        <v>27672.53</v>
      </c>
      <c r="P24" s="96">
        <v>0</v>
      </c>
      <c r="Q24" s="88">
        <v>0</v>
      </c>
      <c r="R24" s="100">
        <v>2494.9</v>
      </c>
      <c r="S24" s="96">
        <v>7720.16</v>
      </c>
      <c r="T24" s="88">
        <v>0</v>
      </c>
      <c r="U24" s="100">
        <v>7720.16</v>
      </c>
      <c r="V24" s="96">
        <v>2450.88</v>
      </c>
      <c r="W24" s="88">
        <v>0</v>
      </c>
      <c r="X24" s="100">
        <v>2059.31</v>
      </c>
      <c r="Y24" s="96">
        <v>8442.36</v>
      </c>
      <c r="Z24" s="88">
        <v>0</v>
      </c>
      <c r="AA24" s="100">
        <v>12944.04</v>
      </c>
      <c r="AB24" s="96">
        <v>62249.9</v>
      </c>
      <c r="AC24" s="88">
        <v>4509.8</v>
      </c>
      <c r="AD24" s="100">
        <v>61349.9</v>
      </c>
      <c r="AE24" s="96">
        <v>49754.08</v>
      </c>
      <c r="AF24" s="88">
        <v>56500.03</v>
      </c>
      <c r="AG24" s="100">
        <v>49754.08</v>
      </c>
      <c r="AH24" s="96">
        <v>0</v>
      </c>
      <c r="AI24" s="88">
        <v>0</v>
      </c>
      <c r="AJ24" s="100">
        <v>0</v>
      </c>
      <c r="AK24" s="96">
        <v>0</v>
      </c>
      <c r="AL24" s="88">
        <v>0</v>
      </c>
      <c r="AM24" s="100">
        <v>1217.13</v>
      </c>
      <c r="AN24" s="96"/>
      <c r="AO24" s="88"/>
      <c r="AP24" s="100"/>
      <c r="AQ24" s="96">
        <v>0</v>
      </c>
      <c r="AR24" s="88">
        <v>0</v>
      </c>
      <c r="AS24" s="100">
        <v>0</v>
      </c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210874.14</v>
      </c>
      <c r="BW24" s="76">
        <f t="shared" si="4"/>
        <v>75870.65</v>
      </c>
      <c r="BX24" s="78">
        <f t="shared" si="4"/>
        <v>183148.19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>
        <v>0</v>
      </c>
      <c r="W26" s="88">
        <v>0</v>
      </c>
      <c r="X26" s="100">
        <v>0</v>
      </c>
      <c r="Y26" s="96"/>
      <c r="Z26" s="88"/>
      <c r="AA26" s="100"/>
      <c r="AB26" s="96">
        <v>0</v>
      </c>
      <c r="AC26" s="88">
        <v>0</v>
      </c>
      <c r="AD26" s="100">
        <v>0</v>
      </c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>
        <v>0</v>
      </c>
      <c r="Z27" s="88">
        <v>0</v>
      </c>
      <c r="AA27" s="100">
        <v>0</v>
      </c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57099.46000000001</v>
      </c>
      <c r="E28" s="77">
        <f t="shared" si="5"/>
        <v>0</v>
      </c>
      <c r="F28" s="78">
        <f t="shared" si="5"/>
        <v>17936.14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23157.300000000003</v>
      </c>
      <c r="N28" s="77">
        <f t="shared" si="5"/>
        <v>14860.82</v>
      </c>
      <c r="O28" s="76">
        <f t="shared" si="5"/>
        <v>27672.53</v>
      </c>
      <c r="P28" s="97">
        <f t="shared" si="5"/>
        <v>0</v>
      </c>
      <c r="Q28" s="77">
        <f t="shared" si="5"/>
        <v>0</v>
      </c>
      <c r="R28" s="76">
        <f t="shared" si="5"/>
        <v>2494.9</v>
      </c>
      <c r="S28" s="97">
        <f t="shared" si="5"/>
        <v>7720.16</v>
      </c>
      <c r="T28" s="77">
        <f t="shared" si="5"/>
        <v>0</v>
      </c>
      <c r="U28" s="76">
        <f t="shared" si="5"/>
        <v>7720.16</v>
      </c>
      <c r="V28" s="97">
        <f t="shared" si="5"/>
        <v>2450.88</v>
      </c>
      <c r="W28" s="77">
        <f t="shared" si="5"/>
        <v>0</v>
      </c>
      <c r="X28" s="76">
        <f t="shared" si="5"/>
        <v>2059.31</v>
      </c>
      <c r="Y28" s="97">
        <f t="shared" si="5"/>
        <v>8442.36</v>
      </c>
      <c r="Z28" s="77">
        <f t="shared" si="5"/>
        <v>0</v>
      </c>
      <c r="AA28" s="76">
        <f t="shared" si="5"/>
        <v>12944.04</v>
      </c>
      <c r="AB28" s="97">
        <f t="shared" si="5"/>
        <v>62249.9</v>
      </c>
      <c r="AC28" s="77">
        <f t="shared" si="5"/>
        <v>4509.8</v>
      </c>
      <c r="AD28" s="76">
        <f t="shared" si="5"/>
        <v>61349.9</v>
      </c>
      <c r="AE28" s="97">
        <f t="shared" si="5"/>
        <v>49754.08</v>
      </c>
      <c r="AF28" s="77">
        <f t="shared" si="5"/>
        <v>56500.03</v>
      </c>
      <c r="AG28" s="76">
        <f t="shared" si="5"/>
        <v>49754.08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1217.13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210874.14</v>
      </c>
      <c r="BW28" s="76">
        <f>BW23+BW24+BW25+BW26+BW27</f>
        <v>75870.65</v>
      </c>
      <c r="BX28" s="94">
        <f>BX23+BX24+BX25+BX26+BX27</f>
        <v>183148.19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93351.66</v>
      </c>
      <c r="BM40" s="88">
        <v>0</v>
      </c>
      <c r="BN40" s="100">
        <v>93351.66</v>
      </c>
      <c r="BO40" s="96"/>
      <c r="BP40" s="88"/>
      <c r="BQ40" s="100"/>
      <c r="BR40" s="96"/>
      <c r="BS40" s="88"/>
      <c r="BT40" s="100"/>
      <c r="BU40" s="75"/>
      <c r="BV40" s="84">
        <f t="shared" si="10"/>
        <v>93351.66</v>
      </c>
      <c r="BW40" s="76">
        <f t="shared" si="10"/>
        <v>0</v>
      </c>
      <c r="BX40" s="78">
        <f t="shared" si="10"/>
        <v>93351.66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93351.66</v>
      </c>
      <c r="BM42" s="77">
        <f t="shared" si="12"/>
        <v>0</v>
      </c>
      <c r="BN42" s="76">
        <f t="shared" si="12"/>
        <v>93351.66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93351.66</v>
      </c>
      <c r="BW42" s="76">
        <f>BW38+BW39+BW40+BW41</f>
        <v>0</v>
      </c>
      <c r="BX42" s="94">
        <f>BX38+BX39+BX40+BX41</f>
        <v>93351.66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223204.83000000002</v>
      </c>
      <c r="BS49" s="88">
        <v>0</v>
      </c>
      <c r="BT49" s="100">
        <v>225993.68</v>
      </c>
      <c r="BU49" s="75"/>
      <c r="BV49" s="84">
        <f aca="true" t="shared" si="15" ref="BV49:BX50">D49+G49+J49+M49+P49+S49+V49+Y49+AB49+AE49+AH49+AK49+AN49+AQ49+AT49+AW49+AZ49+BC49+BF49+BI49+BL49+BO49+BR49</f>
        <v>223204.83000000002</v>
      </c>
      <c r="BW49" s="76">
        <f t="shared" si="15"/>
        <v>0</v>
      </c>
      <c r="BX49" s="78">
        <f t="shared" si="15"/>
        <v>225993.68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19365.6</v>
      </c>
      <c r="BS50" s="88">
        <v>0</v>
      </c>
      <c r="BT50" s="100">
        <v>10895.119999999999</v>
      </c>
      <c r="BU50" s="75"/>
      <c r="BV50" s="84">
        <f t="shared" si="15"/>
        <v>19365.6</v>
      </c>
      <c r="BW50" s="76">
        <f t="shared" si="15"/>
        <v>0</v>
      </c>
      <c r="BX50" s="78">
        <f t="shared" si="15"/>
        <v>10895.119999999999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242570.43000000002</v>
      </c>
      <c r="BS51" s="77">
        <f>BS49+BS50</f>
        <v>0</v>
      </c>
      <c r="BT51" s="76">
        <f>BT49+BT50</f>
        <v>236888.8</v>
      </c>
      <c r="BU51" s="84"/>
      <c r="BV51" s="84">
        <f>BV49+BV50</f>
        <v>242570.43000000002</v>
      </c>
      <c r="BW51" s="76">
        <f>BW49+BW50</f>
        <v>0</v>
      </c>
      <c r="BX51" s="94">
        <f>BX49+BX50</f>
        <v>236888.8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603170.3899999999</v>
      </c>
      <c r="E53" s="85">
        <f t="shared" si="18"/>
        <v>35859.5</v>
      </c>
      <c r="F53" s="85">
        <f t="shared" si="18"/>
        <v>560369.8899999999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43060.67</v>
      </c>
      <c r="K53" s="85">
        <f t="shared" si="18"/>
        <v>0</v>
      </c>
      <c r="L53" s="85">
        <f t="shared" si="18"/>
        <v>40295.33</v>
      </c>
      <c r="M53" s="85">
        <f t="shared" si="18"/>
        <v>192010.15999999997</v>
      </c>
      <c r="N53" s="85">
        <f t="shared" si="18"/>
        <v>14860.82</v>
      </c>
      <c r="O53" s="85">
        <f t="shared" si="18"/>
        <v>203611.13999999993</v>
      </c>
      <c r="P53" s="85">
        <f t="shared" si="18"/>
        <v>555.37</v>
      </c>
      <c r="Q53" s="85">
        <f t="shared" si="18"/>
        <v>0</v>
      </c>
      <c r="R53" s="85">
        <f t="shared" si="18"/>
        <v>8457.51</v>
      </c>
      <c r="S53" s="85">
        <f t="shared" si="18"/>
        <v>20198.379999999997</v>
      </c>
      <c r="T53" s="85">
        <f t="shared" si="18"/>
        <v>0</v>
      </c>
      <c r="U53" s="85">
        <f t="shared" si="18"/>
        <v>20823.9</v>
      </c>
      <c r="V53" s="85">
        <f t="shared" si="18"/>
        <v>2708.88</v>
      </c>
      <c r="W53" s="85">
        <f t="shared" si="18"/>
        <v>0</v>
      </c>
      <c r="X53" s="85">
        <f t="shared" si="18"/>
        <v>2317.31</v>
      </c>
      <c r="Y53" s="85">
        <f t="shared" si="18"/>
        <v>11228.37</v>
      </c>
      <c r="Z53" s="85">
        <f t="shared" si="18"/>
        <v>0</v>
      </c>
      <c r="AA53" s="85">
        <f t="shared" si="18"/>
        <v>18448.53</v>
      </c>
      <c r="AB53" s="85">
        <f t="shared" si="18"/>
        <v>343725.29000000004</v>
      </c>
      <c r="AC53" s="85">
        <f t="shared" si="18"/>
        <v>4509.8</v>
      </c>
      <c r="AD53" s="85">
        <f t="shared" si="18"/>
        <v>361576.7300000001</v>
      </c>
      <c r="AE53" s="85">
        <f t="shared" si="18"/>
        <v>215939.91999999998</v>
      </c>
      <c r="AF53" s="85">
        <f t="shared" si="18"/>
        <v>56500.03</v>
      </c>
      <c r="AG53" s="85">
        <f t="shared" si="18"/>
        <v>231929.78000000003</v>
      </c>
      <c r="AH53" s="85">
        <f t="shared" si="18"/>
        <v>590.78</v>
      </c>
      <c r="AI53" s="85">
        <f t="shared" si="18"/>
        <v>0</v>
      </c>
      <c r="AJ53" s="85">
        <f aca="true" t="shared" si="19" ref="AJ53:BT53">AJ20+AJ28+AJ35+AJ42+AJ46+AJ51</f>
        <v>1450</v>
      </c>
      <c r="AK53" s="85">
        <f t="shared" si="19"/>
        <v>119272.65000000001</v>
      </c>
      <c r="AL53" s="85">
        <f t="shared" si="19"/>
        <v>0</v>
      </c>
      <c r="AM53" s="85">
        <f t="shared" si="19"/>
        <v>129734.93000000001</v>
      </c>
      <c r="AN53" s="85">
        <f t="shared" si="19"/>
        <v>12700.920000000002</v>
      </c>
      <c r="AO53" s="85">
        <f t="shared" si="19"/>
        <v>0</v>
      </c>
      <c r="AP53" s="85">
        <f t="shared" si="19"/>
        <v>12126.820000000002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500</v>
      </c>
      <c r="AX53" s="85">
        <f t="shared" si="19"/>
        <v>0</v>
      </c>
      <c r="AY53" s="85">
        <f t="shared" si="19"/>
        <v>500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121691.34</v>
      </c>
      <c r="BM53" s="85">
        <f t="shared" si="19"/>
        <v>0</v>
      </c>
      <c r="BN53" s="85">
        <f t="shared" si="19"/>
        <v>121691.34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242570.43000000002</v>
      </c>
      <c r="BS53" s="85">
        <f t="shared" si="19"/>
        <v>0</v>
      </c>
      <c r="BT53" s="85">
        <f t="shared" si="19"/>
        <v>236888.8</v>
      </c>
      <c r="BU53" s="85">
        <f>BU8</f>
        <v>0</v>
      </c>
      <c r="BV53" s="101">
        <f>BV8+BV20+BV28+BV35+BV42+BV46+BV51</f>
        <v>1929923.5499999993</v>
      </c>
      <c r="BW53" s="86">
        <f>BW20+BW28+BW35+BW42+BW46+BW51</f>
        <v>111730.15</v>
      </c>
      <c r="BX53" s="86">
        <f>BX20+BX28+BX35+BX42+BX46+BX51</f>
        <v>1950222.0099999995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IF((Spese_Rendiconto_2019!BV53+Spese_Rendiconto_2019!BW53-Entrate_Rendiconto_2019!D58)&lt;0,Entrate_Rendiconto_2019!D58-Spese_Rendiconto_2019!BV53-Spese_Rendiconto_2019!BW53,0)</f>
        <v>275024.9300000005</v>
      </c>
      <c r="BW54" s="92"/>
      <c r="BX54" s="93">
        <f>IF((Spese_Rendiconto_2019!BX53-Entrate_Rendiconto_2019!E58)&lt;0,Entrate_Rendiconto_2019!E58-Spese_Rendiconto_2019!BX53,0)</f>
        <v>377653.6000000008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2021-05-27T13:07:08Z</dcterms:modified>
  <cp:category/>
  <cp:version/>
  <cp:contentType/>
  <cp:contentStatus/>
</cp:coreProperties>
</file>