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<sst xmlns="http://schemas.openxmlformats.org/spreadsheetml/2006/main" count="870" uniqueCount="149">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</sst>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12709.48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23587.999999999996</v>
      </c>
      <c r="E7" s="40"/>
    </row>
    <row r="8" spans="2:5" ht="15.75" thickBot="1">
      <c r="B8" s="9"/>
      <c r="C8" s="6" t="s">
        <v>7</v>
      </c>
      <c r="D8" s="41"/>
      <c r="E8" s="42">
        <v>85930.59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339067.07</v>
      </c>
      <c r="E10" s="45">
        <v>289460.07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179003.33</v>
      </c>
      <c r="E14" s="45">
        <v>171911.72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518070.4</v>
      </c>
      <c r="E16" s="51">
        <f>E10+E11+E12+E13+E14+E15</f>
        <v>461371.79000000004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133259.12</v>
      </c>
      <c r="E18" s="45">
        <v>133143.08</v>
      </c>
    </row>
    <row r="19" spans="2:5" ht="15">
      <c r="B19" s="13">
        <v>20102</v>
      </c>
      <c r="C19" s="54" t="s">
        <v>21</v>
      </c>
      <c r="D19" s="39">
        <v>3100</v>
      </c>
      <c r="E19" s="50">
        <v>3100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136359.12</v>
      </c>
      <c r="E23" s="51">
        <f>E18+E19+E20+E21+E22</f>
        <v>136243.08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204261.65</v>
      </c>
      <c r="E25" s="45">
        <v>187692.06999999998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0.09</v>
      </c>
      <c r="E27" s="45">
        <v>0.09</v>
      </c>
    </row>
    <row r="28" spans="2:5" ht="15">
      <c r="B28" s="13">
        <v>30400</v>
      </c>
      <c r="C28" s="54" t="s">
        <v>30</v>
      </c>
      <c r="D28" s="49">
        <v>33601.56</v>
      </c>
      <c r="E28" s="45">
        <v>33601.56</v>
      </c>
    </row>
    <row r="29" spans="2:5" ht="15">
      <c r="B29" s="13">
        <v>30500</v>
      </c>
      <c r="C29" s="54" t="s">
        <v>31</v>
      </c>
      <c r="D29" s="60">
        <v>103898.13</v>
      </c>
      <c r="E29" s="50">
        <v>68686.99999999999</v>
      </c>
    </row>
    <row r="30" spans="2:5" ht="15.75" thickBot="1">
      <c r="B30" s="16">
        <v>30000</v>
      </c>
      <c r="C30" s="15" t="s">
        <v>32</v>
      </c>
      <c r="D30" s="48">
        <f>D25+D26+D27+D28+D29</f>
        <v>341761.43</v>
      </c>
      <c r="E30" s="51">
        <f>E25+E26+E27+E28+E29</f>
        <v>289980.72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61485.67</v>
      </c>
      <c r="E33" s="59">
        <v>58560</v>
      </c>
    </row>
    <row r="34" spans="2:5" ht="15">
      <c r="B34" s="13">
        <v>40300</v>
      </c>
      <c r="C34" s="54" t="s">
        <v>37</v>
      </c>
      <c r="D34" s="61">
        <v>113850.41</v>
      </c>
      <c r="E34" s="45">
        <v>154225.02000000002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140259.52</v>
      </c>
      <c r="E36" s="50">
        <v>112146.31</v>
      </c>
    </row>
    <row r="37" spans="2:5" ht="15.75" thickBot="1">
      <c r="B37" s="16">
        <v>40000</v>
      </c>
      <c r="C37" s="15" t="s">
        <v>40</v>
      </c>
      <c r="D37" s="48">
        <f>D32+D33+D34+D35+D36</f>
        <v>315595.6</v>
      </c>
      <c r="E37" s="51">
        <f>E32+E33+E34+E35+E36</f>
        <v>324931.33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122713.01999999999</v>
      </c>
      <c r="E54" s="45">
        <v>122669.75</v>
      </c>
    </row>
    <row r="55" spans="2:5" ht="15">
      <c r="B55" s="13">
        <v>90200</v>
      </c>
      <c r="C55" s="54" t="s">
        <v>62</v>
      </c>
      <c r="D55" s="61">
        <v>8014.54</v>
      </c>
      <c r="E55" s="62">
        <v>1913.7999999999997</v>
      </c>
    </row>
    <row r="56" spans="2:5" ht="15.75" thickBot="1">
      <c r="B56" s="16">
        <v>90000</v>
      </c>
      <c r="C56" s="15" t="s">
        <v>63</v>
      </c>
      <c r="D56" s="48">
        <f>D54+D55</f>
        <v>130727.55999999998</v>
      </c>
      <c r="E56" s="51">
        <f>E54+E55</f>
        <v>124583.55</v>
      </c>
    </row>
    <row r="57" spans="2:5" ht="16.5" thickBot="1" thickTop="1">
      <c r="B57" s="109" t="s">
        <v>64</v>
      </c>
      <c r="C57" s="110"/>
      <c r="D57" s="52">
        <f>D16+D23+D30+D37+D43+D49+D52+D56</f>
        <v>1442514.1099999999</v>
      </c>
      <c r="E57" s="55">
        <f>E16+E23+E30+E37+E43+E49+E52+E56</f>
        <v>1337110.47</v>
      </c>
    </row>
    <row r="58" spans="2:5" ht="16.5" thickBot="1" thickTop="1">
      <c r="B58" s="109" t="s">
        <v>65</v>
      </c>
      <c r="C58" s="110"/>
      <c r="D58" s="52">
        <f>D57+D5+D6+D7+D8</f>
        <v>1478811.5899999999</v>
      </c>
      <c r="E58" s="55">
        <f>E57+E5+E6+E7+E8</f>
        <v>1423041.06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122153.55</v>
      </c>
      <c r="E10" s="89">
        <v>11606.67</v>
      </c>
      <c r="F10" s="90">
        <v>120283.92000000001</v>
      </c>
      <c r="G10" s="88"/>
      <c r="H10" s="89"/>
      <c r="I10" s="90"/>
      <c r="J10" s="97">
        <v>34142.28</v>
      </c>
      <c r="K10" s="89">
        <v>0</v>
      </c>
      <c r="L10" s="101">
        <v>34198.200000000004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19475.47</v>
      </c>
      <c r="AF10" s="89">
        <v>0</v>
      </c>
      <c r="AG10" s="90">
        <v>19541.670000000006</v>
      </c>
      <c r="AH10" s="91"/>
      <c r="AI10" s="89"/>
      <c r="AJ10" s="90"/>
      <c r="AK10" s="91">
        <v>3684</v>
      </c>
      <c r="AL10" s="89">
        <v>0</v>
      </c>
      <c r="AM10" s="90">
        <v>2449.67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179455.30000000002</v>
      </c>
      <c r="BW10" s="77">
        <f aca="true" t="shared" si="1" ref="BW10:BW19">E10+H10+K10+N10+Q10+T10+W10+Z10+AC10+AF10+AI10+AL10+AO10+AR10+AU10+AX10+BA10+BD10+BG10+BJ10+BM10+BP10+BS10</f>
        <v>11606.67</v>
      </c>
      <c r="BX10" s="79">
        <f aca="true" t="shared" si="2" ref="BX10:BX19">F10+I10+L10+O10+R10+U10+X10+AA10+AD10+AG10+AJ10+AM10+AP10+AS10+AV10+AY10+BB10+BE10+BH10+BK10+BN10+BQ10+BT10</f>
        <v>176473.46000000005</v>
      </c>
    </row>
    <row r="11" spans="2:76" ht="15">
      <c r="B11" s="13">
        <v>102</v>
      </c>
      <c r="C11" s="25" t="s">
        <v>92</v>
      </c>
      <c r="D11" s="88">
        <v>9195.28</v>
      </c>
      <c r="E11" s="89">
        <v>797.27</v>
      </c>
      <c r="F11" s="90">
        <v>8811.220000000001</v>
      </c>
      <c r="G11" s="88"/>
      <c r="H11" s="89"/>
      <c r="I11" s="90"/>
      <c r="J11" s="97">
        <v>2281.54</v>
      </c>
      <c r="K11" s="89">
        <v>0</v>
      </c>
      <c r="L11" s="101">
        <v>2281.54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1283.67</v>
      </c>
      <c r="AF11" s="89">
        <v>0</v>
      </c>
      <c r="AG11" s="90">
        <v>1283.67</v>
      </c>
      <c r="AH11" s="91"/>
      <c r="AI11" s="89"/>
      <c r="AJ11" s="90"/>
      <c r="AK11" s="91">
        <v>584</v>
      </c>
      <c r="AL11" s="89">
        <v>0</v>
      </c>
      <c r="AM11" s="90">
        <v>441.18999999999994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13344.49</v>
      </c>
      <c r="BW11" s="77">
        <f t="shared" si="1"/>
        <v>797.27</v>
      </c>
      <c r="BX11" s="79">
        <f t="shared" si="2"/>
        <v>12817.620000000003</v>
      </c>
    </row>
    <row r="12" spans="2:76" ht="15">
      <c r="B12" s="13">
        <v>103</v>
      </c>
      <c r="C12" s="25" t="s">
        <v>93</v>
      </c>
      <c r="D12" s="88">
        <v>154592.59000000003</v>
      </c>
      <c r="E12" s="89">
        <v>0</v>
      </c>
      <c r="F12" s="90">
        <v>119873.00000000001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32415.52</v>
      </c>
      <c r="N12" s="89">
        <v>0</v>
      </c>
      <c r="O12" s="90">
        <v>31163.230000000003</v>
      </c>
      <c r="P12" s="91">
        <v>6248.11</v>
      </c>
      <c r="Q12" s="89">
        <v>0</v>
      </c>
      <c r="R12" s="90">
        <v>5948.11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102336.28</v>
      </c>
      <c r="AC12" s="89">
        <v>0</v>
      </c>
      <c r="AD12" s="90">
        <v>95088.95000000001</v>
      </c>
      <c r="AE12" s="91">
        <v>84670.15</v>
      </c>
      <c r="AF12" s="89">
        <v>0</v>
      </c>
      <c r="AG12" s="90">
        <v>70418.82999999999</v>
      </c>
      <c r="AH12" s="91">
        <v>2000</v>
      </c>
      <c r="AI12" s="89">
        <v>0</v>
      </c>
      <c r="AJ12" s="90">
        <v>1556.34</v>
      </c>
      <c r="AK12" s="91">
        <v>18299.27</v>
      </c>
      <c r="AL12" s="89">
        <v>0</v>
      </c>
      <c r="AM12" s="90">
        <v>9898.279999999999</v>
      </c>
      <c r="AN12" s="91"/>
      <c r="AO12" s="89"/>
      <c r="AP12" s="90"/>
      <c r="AQ12" s="91">
        <v>5000</v>
      </c>
      <c r="AR12" s="89">
        <v>0</v>
      </c>
      <c r="AS12" s="90">
        <v>4826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405561.92000000004</v>
      </c>
      <c r="BW12" s="77">
        <f t="shared" si="1"/>
        <v>0</v>
      </c>
      <c r="BX12" s="79">
        <f t="shared" si="2"/>
        <v>338772.74</v>
      </c>
    </row>
    <row r="13" spans="2:76" ht="15">
      <c r="B13" s="13">
        <v>104</v>
      </c>
      <c r="C13" s="25" t="s">
        <v>19</v>
      </c>
      <c r="D13" s="88">
        <v>27737.43</v>
      </c>
      <c r="E13" s="89">
        <v>0</v>
      </c>
      <c r="F13" s="90">
        <v>21519.43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12667.77</v>
      </c>
      <c r="N13" s="89">
        <v>0</v>
      </c>
      <c r="O13" s="90">
        <v>3667.7699999999995</v>
      </c>
      <c r="P13" s="91">
        <v>8750</v>
      </c>
      <c r="Q13" s="89">
        <v>0</v>
      </c>
      <c r="R13" s="90">
        <v>10550</v>
      </c>
      <c r="S13" s="91">
        <v>5922.46</v>
      </c>
      <c r="T13" s="89">
        <v>0</v>
      </c>
      <c r="U13" s="90">
        <v>7255.23</v>
      </c>
      <c r="V13" s="91">
        <v>1000</v>
      </c>
      <c r="W13" s="89">
        <v>0</v>
      </c>
      <c r="X13" s="90">
        <v>0</v>
      </c>
      <c r="Y13" s="91"/>
      <c r="Z13" s="89"/>
      <c r="AA13" s="90"/>
      <c r="AB13" s="91">
        <v>34053.55</v>
      </c>
      <c r="AC13" s="89">
        <v>0</v>
      </c>
      <c r="AD13" s="90">
        <v>14130.19</v>
      </c>
      <c r="AE13" s="91">
        <v>3608</v>
      </c>
      <c r="AF13" s="89">
        <v>0</v>
      </c>
      <c r="AG13" s="90">
        <v>3608</v>
      </c>
      <c r="AH13" s="91">
        <v>13600</v>
      </c>
      <c r="AI13" s="89">
        <v>0</v>
      </c>
      <c r="AJ13" s="90">
        <v>6600</v>
      </c>
      <c r="AK13" s="91">
        <v>69431.8</v>
      </c>
      <c r="AL13" s="89">
        <v>0</v>
      </c>
      <c r="AM13" s="90">
        <v>66351.58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8167.96</v>
      </c>
      <c r="AX13" s="89">
        <v>0</v>
      </c>
      <c r="AY13" s="101">
        <v>3979.96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184938.97</v>
      </c>
      <c r="BW13" s="77">
        <f t="shared" si="1"/>
        <v>0</v>
      </c>
      <c r="BX13" s="79">
        <f t="shared" si="2"/>
        <v>137662.16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38671.159999999996</v>
      </c>
      <c r="BM16" s="89">
        <v>0</v>
      </c>
      <c r="BN16" s="90">
        <v>38671.159999999996</v>
      </c>
      <c r="BO16" s="91"/>
      <c r="BP16" s="89"/>
      <c r="BQ16" s="90"/>
      <c r="BR16" s="97"/>
      <c r="BS16" s="89"/>
      <c r="BT16" s="101"/>
      <c r="BU16" s="76"/>
      <c r="BV16" s="85">
        <f t="shared" si="0"/>
        <v>38671.159999999996</v>
      </c>
      <c r="BW16" s="77">
        <f t="shared" si="1"/>
        <v>0</v>
      </c>
      <c r="BX16" s="79">
        <f t="shared" si="2"/>
        <v>38671.159999999996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5282</v>
      </c>
      <c r="E18" s="89">
        <v>0</v>
      </c>
      <c r="F18" s="90">
        <v>889.3199999999999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5282</v>
      </c>
      <c r="BW18" s="77">
        <f t="shared" si="1"/>
        <v>0</v>
      </c>
      <c r="BX18" s="79">
        <f t="shared" si="2"/>
        <v>889.3199999999999</v>
      </c>
    </row>
    <row r="19" spans="2:76" ht="15">
      <c r="B19" s="13">
        <v>110</v>
      </c>
      <c r="C19" s="25" t="s">
        <v>98</v>
      </c>
      <c r="D19" s="88">
        <v>29500.2</v>
      </c>
      <c r="E19" s="89">
        <v>0</v>
      </c>
      <c r="F19" s="90">
        <v>31104.08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29500.2</v>
      </c>
      <c r="BW19" s="77">
        <f t="shared" si="1"/>
        <v>0</v>
      </c>
      <c r="BX19" s="79">
        <f t="shared" si="2"/>
        <v>31104.08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348461.05000000005</v>
      </c>
      <c r="E20" s="78">
        <f t="shared" si="3"/>
        <v>12403.94</v>
      </c>
      <c r="F20" s="79">
        <f t="shared" si="3"/>
        <v>302480.97000000003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36423.82</v>
      </c>
      <c r="K20" s="78">
        <f t="shared" si="3"/>
        <v>0</v>
      </c>
      <c r="L20" s="77">
        <f t="shared" si="3"/>
        <v>36479.740000000005</v>
      </c>
      <c r="M20" s="98">
        <f t="shared" si="3"/>
        <v>45083.29</v>
      </c>
      <c r="N20" s="78">
        <f t="shared" si="3"/>
        <v>0</v>
      </c>
      <c r="O20" s="77">
        <f t="shared" si="3"/>
        <v>34831</v>
      </c>
      <c r="P20" s="98">
        <f t="shared" si="3"/>
        <v>14998.11</v>
      </c>
      <c r="Q20" s="78">
        <f t="shared" si="3"/>
        <v>0</v>
      </c>
      <c r="R20" s="77">
        <f t="shared" si="3"/>
        <v>16498.11</v>
      </c>
      <c r="S20" s="98">
        <f t="shared" si="3"/>
        <v>5922.46</v>
      </c>
      <c r="T20" s="78">
        <f t="shared" si="3"/>
        <v>0</v>
      </c>
      <c r="U20" s="77">
        <f t="shared" si="3"/>
        <v>7255.23</v>
      </c>
      <c r="V20" s="98">
        <f t="shared" si="3"/>
        <v>1000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136389.83000000002</v>
      </c>
      <c r="AC20" s="78">
        <f t="shared" si="3"/>
        <v>0</v>
      </c>
      <c r="AD20" s="77">
        <f t="shared" si="3"/>
        <v>109219.14000000001</v>
      </c>
      <c r="AE20" s="98">
        <f t="shared" si="3"/>
        <v>109037.29</v>
      </c>
      <c r="AF20" s="78">
        <f t="shared" si="3"/>
        <v>0</v>
      </c>
      <c r="AG20" s="77">
        <f t="shared" si="3"/>
        <v>94852.16999999998</v>
      </c>
      <c r="AH20" s="98">
        <f t="shared" si="3"/>
        <v>15600</v>
      </c>
      <c r="AI20" s="78">
        <f t="shared" si="3"/>
        <v>0</v>
      </c>
      <c r="AJ20" s="77">
        <f t="shared" si="3"/>
        <v>8156.34</v>
      </c>
      <c r="AK20" s="98">
        <f t="shared" si="3"/>
        <v>91999.07</v>
      </c>
      <c r="AL20" s="78">
        <f t="shared" si="3"/>
        <v>0</v>
      </c>
      <c r="AM20" s="77">
        <f t="shared" si="3"/>
        <v>79140.72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5000</v>
      </c>
      <c r="AR20" s="78">
        <f t="shared" si="3"/>
        <v>0</v>
      </c>
      <c r="AS20" s="77">
        <f t="shared" si="3"/>
        <v>4826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8167.96</v>
      </c>
      <c r="AX20" s="78">
        <f t="shared" si="3"/>
        <v>0</v>
      </c>
      <c r="AY20" s="77">
        <f t="shared" si="3"/>
        <v>3979.96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38671.159999999996</v>
      </c>
      <c r="BM20" s="78">
        <f t="shared" si="3"/>
        <v>0</v>
      </c>
      <c r="BN20" s="77">
        <f t="shared" si="3"/>
        <v>38671.159999999996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856754.04</v>
      </c>
      <c r="BW20" s="77">
        <f>BW10+BW11+BW12+BW13+BW14+BW15+BW16+BW17+BW18+BW19</f>
        <v>12403.94</v>
      </c>
      <c r="BX20" s="95">
        <f>BX10+BX11+BX12+BX13+BX14+BX15+BX16+BX17+BX18+BX19</f>
        <v>736390.54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>
        <v>6896.77</v>
      </c>
      <c r="N24" s="89">
        <v>0</v>
      </c>
      <c r="O24" s="101">
        <v>3971.1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94298.38</v>
      </c>
      <c r="AC24" s="89">
        <v>42700</v>
      </c>
      <c r="AD24" s="101">
        <v>86376.41999999998</v>
      </c>
      <c r="AE24" s="97">
        <v>66537.79</v>
      </c>
      <c r="AF24" s="89">
        <v>0</v>
      </c>
      <c r="AG24" s="101">
        <v>11183.289999999999</v>
      </c>
      <c r="AH24" s="97"/>
      <c r="AI24" s="89"/>
      <c r="AJ24" s="101"/>
      <c r="AK24" s="97">
        <v>4000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171732.94</v>
      </c>
      <c r="BW24" s="77">
        <f t="shared" si="4"/>
        <v>42700</v>
      </c>
      <c r="BX24" s="79">
        <f t="shared" si="4"/>
        <v>101530.80999999998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19377.460000000003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1903.2</v>
      </c>
      <c r="Y27" s="97"/>
      <c r="Z27" s="89"/>
      <c r="AA27" s="101"/>
      <c r="AB27" s="97">
        <v>34854.29</v>
      </c>
      <c r="AC27" s="89">
        <v>0</v>
      </c>
      <c r="AD27" s="101">
        <v>99246.35</v>
      </c>
      <c r="AE27" s="97">
        <v>69804.99</v>
      </c>
      <c r="AF27" s="89">
        <v>0</v>
      </c>
      <c r="AG27" s="101">
        <v>38163.55</v>
      </c>
      <c r="AH27" s="97">
        <v>0</v>
      </c>
      <c r="AI27" s="89">
        <v>0</v>
      </c>
      <c r="AJ27" s="101">
        <v>0</v>
      </c>
      <c r="AK27" s="97">
        <v>0</v>
      </c>
      <c r="AL27" s="89">
        <v>0</v>
      </c>
      <c r="AM27" s="101">
        <v>7781.58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26840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124036.74</v>
      </c>
      <c r="BW27" s="77">
        <f t="shared" si="4"/>
        <v>0</v>
      </c>
      <c r="BX27" s="79">
        <f t="shared" si="4"/>
        <v>173934.68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19377.460000000003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6896.77</v>
      </c>
      <c r="N28" s="78">
        <f t="shared" si="5"/>
        <v>0</v>
      </c>
      <c r="O28" s="77">
        <f t="shared" si="5"/>
        <v>3971.1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1903.2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129152.67000000001</v>
      </c>
      <c r="AC28" s="78">
        <f t="shared" si="5"/>
        <v>42700</v>
      </c>
      <c r="AD28" s="77">
        <f t="shared" si="5"/>
        <v>185622.77</v>
      </c>
      <c r="AE28" s="98">
        <f t="shared" si="5"/>
        <v>136342.78</v>
      </c>
      <c r="AF28" s="78">
        <f t="shared" si="5"/>
        <v>0</v>
      </c>
      <c r="AG28" s="77">
        <f t="shared" si="5"/>
        <v>49346.840000000004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4000</v>
      </c>
      <c r="AL28" s="78">
        <f t="shared" si="6"/>
        <v>0</v>
      </c>
      <c r="AM28" s="77">
        <f t="shared" si="6"/>
        <v>7781.58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26840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295769.68</v>
      </c>
      <c r="BW28" s="77">
        <f>BW23+BW24+BW25+BW26+BW27</f>
        <v>42700</v>
      </c>
      <c r="BX28" s="95">
        <f>BX23+BX24+BX25+BX26+BX27</f>
        <v>275465.49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28694.42</v>
      </c>
      <c r="BM40" s="89">
        <v>0</v>
      </c>
      <c r="BN40" s="101">
        <v>28693.92</v>
      </c>
      <c r="BO40" s="97"/>
      <c r="BP40" s="89"/>
      <c r="BQ40" s="101"/>
      <c r="BR40" s="97"/>
      <c r="BS40" s="89"/>
      <c r="BT40" s="101"/>
      <c r="BU40" s="76"/>
      <c r="BV40" s="85">
        <f t="shared" si="10"/>
        <v>28694.42</v>
      </c>
      <c r="BW40" s="77">
        <f t="shared" si="10"/>
        <v>0</v>
      </c>
      <c r="BX40" s="79">
        <f t="shared" si="10"/>
        <v>28693.92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28694.42</v>
      </c>
      <c r="BM42" s="78">
        <f t="shared" si="12"/>
        <v>0</v>
      </c>
      <c r="BN42" s="77">
        <f t="shared" si="12"/>
        <v>28693.92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28694.42</v>
      </c>
      <c r="BW42" s="77">
        <f>BW38+BW39+BW40+BW41</f>
        <v>0</v>
      </c>
      <c r="BX42" s="95">
        <f>BX38+BX39+BX40+BX41</f>
        <v>28693.92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122713.02</v>
      </c>
      <c r="BS49" s="89">
        <v>0</v>
      </c>
      <c r="BT49" s="101">
        <v>122713.02000000002</v>
      </c>
      <c r="BU49" s="76"/>
      <c r="BV49" s="85">
        <f aca="true" t="shared" si="15" ref="BV49:BX50">D49+G49+J49+M49+P49+S49+V49+Y49+AB49+AE49+AH49+AK49+AN49+AQ49+AT49+AW49+AZ49+BC49+BF49+BI49+BL49+BO49+BR49</f>
        <v>122713.02</v>
      </c>
      <c r="BW49" s="77">
        <f t="shared" si="15"/>
        <v>0</v>
      </c>
      <c r="BX49" s="79">
        <f t="shared" si="15"/>
        <v>122713.02000000002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8014.54</v>
      </c>
      <c r="BS50" s="89">
        <v>0</v>
      </c>
      <c r="BT50" s="101">
        <v>2165.73</v>
      </c>
      <c r="BU50" s="76"/>
      <c r="BV50" s="85">
        <f t="shared" si="15"/>
        <v>8014.54</v>
      </c>
      <c r="BW50" s="77">
        <f t="shared" si="15"/>
        <v>0</v>
      </c>
      <c r="BX50" s="79">
        <f t="shared" si="15"/>
        <v>2165.73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130727.56</v>
      </c>
      <c r="BS51" s="78">
        <f>BS49+BS50</f>
        <v>0</v>
      </c>
      <c r="BT51" s="77">
        <f>BT49+BT50</f>
        <v>124878.75000000001</v>
      </c>
      <c r="BU51" s="85"/>
      <c r="BV51" s="85">
        <f>BV49+BV50</f>
        <v>130727.56</v>
      </c>
      <c r="BW51" s="77">
        <f>BW49+BW50</f>
        <v>0</v>
      </c>
      <c r="BX51" s="95">
        <f>BX49+BX50</f>
        <v>124878.75000000001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367838.51000000007</v>
      </c>
      <c r="E53" s="86">
        <f t="shared" si="18"/>
        <v>12403.94</v>
      </c>
      <c r="F53" s="86">
        <f t="shared" si="18"/>
        <v>302480.97000000003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36423.82</v>
      </c>
      <c r="K53" s="86">
        <f t="shared" si="18"/>
        <v>0</v>
      </c>
      <c r="L53" s="86">
        <f t="shared" si="18"/>
        <v>36479.740000000005</v>
      </c>
      <c r="M53" s="86">
        <f t="shared" si="18"/>
        <v>51980.06</v>
      </c>
      <c r="N53" s="86">
        <f t="shared" si="18"/>
        <v>0</v>
      </c>
      <c r="O53" s="86">
        <f t="shared" si="18"/>
        <v>38802.1</v>
      </c>
      <c r="P53" s="86">
        <f t="shared" si="18"/>
        <v>14998.11</v>
      </c>
      <c r="Q53" s="86">
        <f t="shared" si="18"/>
        <v>0</v>
      </c>
      <c r="R53" s="86">
        <f t="shared" si="18"/>
        <v>16498.11</v>
      </c>
      <c r="S53" s="86">
        <f t="shared" si="18"/>
        <v>5922.46</v>
      </c>
      <c r="T53" s="86">
        <f t="shared" si="18"/>
        <v>0</v>
      </c>
      <c r="U53" s="86">
        <f t="shared" si="18"/>
        <v>7255.23</v>
      </c>
      <c r="V53" s="86">
        <f t="shared" si="18"/>
        <v>1000</v>
      </c>
      <c r="W53" s="86">
        <f t="shared" si="18"/>
        <v>0</v>
      </c>
      <c r="X53" s="86">
        <f t="shared" si="18"/>
        <v>1903.2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265542.5</v>
      </c>
      <c r="AC53" s="86">
        <f t="shared" si="18"/>
        <v>42700</v>
      </c>
      <c r="AD53" s="86">
        <f t="shared" si="18"/>
        <v>294841.91000000003</v>
      </c>
      <c r="AE53" s="86">
        <f t="shared" si="18"/>
        <v>245380.07</v>
      </c>
      <c r="AF53" s="86">
        <f t="shared" si="18"/>
        <v>0</v>
      </c>
      <c r="AG53" s="86">
        <f t="shared" si="18"/>
        <v>144199.00999999998</v>
      </c>
      <c r="AH53" s="86">
        <f t="shared" si="18"/>
        <v>15600</v>
      </c>
      <c r="AI53" s="86">
        <f t="shared" si="18"/>
        <v>0</v>
      </c>
      <c r="AJ53" s="86">
        <f aca="true" t="shared" si="19" ref="AJ53:BT53">AJ20+AJ28+AJ35+AJ42+AJ46+AJ51</f>
        <v>8156.34</v>
      </c>
      <c r="AK53" s="86">
        <f t="shared" si="19"/>
        <v>95999.07</v>
      </c>
      <c r="AL53" s="86">
        <f t="shared" si="19"/>
        <v>0</v>
      </c>
      <c r="AM53" s="86">
        <f t="shared" si="19"/>
        <v>86922.3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5000</v>
      </c>
      <c r="AR53" s="86">
        <f t="shared" si="19"/>
        <v>0</v>
      </c>
      <c r="AS53" s="86">
        <f t="shared" si="19"/>
        <v>4826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8167.96</v>
      </c>
      <c r="AX53" s="86">
        <f t="shared" si="19"/>
        <v>0</v>
      </c>
      <c r="AY53" s="86">
        <f t="shared" si="19"/>
        <v>3979.96</v>
      </c>
      <c r="AZ53" s="86">
        <f t="shared" si="19"/>
        <v>0</v>
      </c>
      <c r="BA53" s="86">
        <f t="shared" si="19"/>
        <v>0</v>
      </c>
      <c r="BB53" s="86">
        <f t="shared" si="19"/>
        <v>26840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67365.57999999999</v>
      </c>
      <c r="BM53" s="86">
        <f t="shared" si="19"/>
        <v>0</v>
      </c>
      <c r="BN53" s="86">
        <f t="shared" si="19"/>
        <v>67365.07999999999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130727.56</v>
      </c>
      <c r="BS53" s="86">
        <f t="shared" si="19"/>
        <v>0</v>
      </c>
      <c r="BT53" s="86">
        <f t="shared" si="19"/>
        <v>124878.75000000001</v>
      </c>
      <c r="BU53" s="86">
        <f>BU8</f>
        <v>0</v>
      </c>
      <c r="BV53" s="102">
        <f>BV8+BV20+BV28+BV35+BV42+BV46+BV51</f>
        <v>1311945.7</v>
      </c>
      <c r="BW53" s="87">
        <f>BW20+BW28+BW35+BW42+BW46+BW51</f>
        <v>55103.94</v>
      </c>
      <c r="BX53" s="87">
        <f>BX20+BX28+BX35+BX42+BX46+BX51</f>
        <v>1165428.7000000002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111761.9499999999</v>
      </c>
      <c r="BW54" s="93"/>
      <c r="BX54" s="94">
        <f>IF((Spese_Rendiconto_2020!BX53-Entrate_Rendiconto_2020!E58)&lt;0,Entrate_Rendiconto_2020!E58-Spese_Rendiconto_2020!BX53,0)</f>
        <v>257612.35999999987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2021-05-06T09:02:27Z</dcterms:modified>
  <cp:category/>
  <cp:version/>
  <cp:contentType/>
  <cp:contentStatus/>
</cp:coreProperties>
</file>