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<sst xmlns="http://schemas.openxmlformats.org/spreadsheetml/2006/main" count="870" uniqueCount="149">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</sst>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8151.86</v>
      </c>
      <c r="E5" s="38"/>
    </row>
    <row r="6" spans="2:5" ht="15">
      <c r="B6" s="8"/>
      <c r="C6" s="5" t="s">
        <v>5</v>
      </c>
      <c r="D6" s="39">
        <v>38138.19</v>
      </c>
      <c r="E6" s="40"/>
    </row>
    <row r="7" spans="2:5" ht="15">
      <c r="B7" s="8"/>
      <c r="C7" s="5" t="s">
        <v>6</v>
      </c>
      <c r="D7" s="39">
        <v>73204.2</v>
      </c>
      <c r="E7" s="40"/>
    </row>
    <row r="8" spans="2:5" ht="15.75" thickBot="1">
      <c r="B8" s="9"/>
      <c r="C8" s="6" t="s">
        <v>7</v>
      </c>
      <c r="D8" s="41"/>
      <c r="E8" s="42">
        <v>141163.53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344032.48</v>
      </c>
      <c r="E10" s="45">
        <v>345252.75000000006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177810.9</v>
      </c>
      <c r="E14" s="45">
        <v>177810.9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521843.38</v>
      </c>
      <c r="E16" s="51">
        <f>E10+E11+E12+E13+E14+E15</f>
        <v>523063.65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21656.62</v>
      </c>
      <c r="E18" s="45">
        <v>23311.62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21656.62</v>
      </c>
      <c r="E23" s="51">
        <f>E18+E19+E20+E21+E22</f>
        <v>23311.62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243153.35</v>
      </c>
      <c r="E25" s="45">
        <v>227715.53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0.1</v>
      </c>
      <c r="E27" s="45">
        <v>0.1</v>
      </c>
    </row>
    <row r="28" spans="2:5" ht="15">
      <c r="B28" s="13">
        <v>30400</v>
      </c>
      <c r="C28" s="54" t="s">
        <v>30</v>
      </c>
      <c r="D28" s="49">
        <v>44402.02</v>
      </c>
      <c r="E28" s="45">
        <v>44402.02</v>
      </c>
    </row>
    <row r="29" spans="2:5" ht="15">
      <c r="B29" s="13">
        <v>30500</v>
      </c>
      <c r="C29" s="54" t="s">
        <v>31</v>
      </c>
      <c r="D29" s="60">
        <v>53278.76999999999</v>
      </c>
      <c r="E29" s="50">
        <v>74848.17</v>
      </c>
    </row>
    <row r="30" spans="2:5" ht="15.75" thickBot="1">
      <c r="B30" s="16">
        <v>30000</v>
      </c>
      <c r="C30" s="15" t="s">
        <v>32</v>
      </c>
      <c r="D30" s="48">
        <f>D25+D26+D27+D28+D29</f>
        <v>340834.24</v>
      </c>
      <c r="E30" s="51">
        <f>E25+E26+E27+E28+E29</f>
        <v>346965.82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43033</v>
      </c>
      <c r="E33" s="59">
        <v>0</v>
      </c>
    </row>
    <row r="34" spans="2:5" ht="15">
      <c r="B34" s="13">
        <v>40300</v>
      </c>
      <c r="C34" s="54" t="s">
        <v>37</v>
      </c>
      <c r="D34" s="61">
        <v>179875.87</v>
      </c>
      <c r="E34" s="45">
        <v>115459.6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95208.85</v>
      </c>
      <c r="E36" s="50">
        <v>78698.27</v>
      </c>
    </row>
    <row r="37" spans="2:5" ht="15.75" thickBot="1">
      <c r="B37" s="16">
        <v>40000</v>
      </c>
      <c r="C37" s="15" t="s">
        <v>40</v>
      </c>
      <c r="D37" s="48">
        <f>D32+D33+D34+D35+D36</f>
        <v>318117.72</v>
      </c>
      <c r="E37" s="51">
        <f>E32+E33+E34+E35+E36</f>
        <v>194157.87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105954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105954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137818.57</v>
      </c>
      <c r="E54" s="45">
        <v>137818.57000000004</v>
      </c>
    </row>
    <row r="55" spans="2:5" ht="15">
      <c r="B55" s="13">
        <v>90200</v>
      </c>
      <c r="C55" s="54" t="s">
        <v>62</v>
      </c>
      <c r="D55" s="61">
        <v>7780.360000000001</v>
      </c>
      <c r="E55" s="62">
        <v>3398.51</v>
      </c>
    </row>
    <row r="56" spans="2:5" ht="15.75" thickBot="1">
      <c r="B56" s="16">
        <v>90000</v>
      </c>
      <c r="C56" s="15" t="s">
        <v>63</v>
      </c>
      <c r="D56" s="48">
        <f>D54+D55</f>
        <v>145598.93</v>
      </c>
      <c r="E56" s="51">
        <f>E54+E55</f>
        <v>141217.08000000005</v>
      </c>
    </row>
    <row r="57" spans="2:5" ht="16.5" thickBot="1" thickTop="1">
      <c r="B57" s="109" t="s">
        <v>64</v>
      </c>
      <c r="C57" s="110"/>
      <c r="D57" s="52">
        <f>D16+D23+D30+D37+D43+D49+D52+D56</f>
        <v>1348050.89</v>
      </c>
      <c r="E57" s="55">
        <f>E16+E23+E30+E37+E43+E49+E52+E56</f>
        <v>1334670.04</v>
      </c>
    </row>
    <row r="58" spans="2:5" ht="16.5" thickBot="1" thickTop="1">
      <c r="B58" s="109" t="s">
        <v>65</v>
      </c>
      <c r="C58" s="110"/>
      <c r="D58" s="52">
        <f>D57+D5+D6+D7+D8</f>
        <v>1467545.14</v>
      </c>
      <c r="E58" s="55">
        <f>E57+E5+E6+E7+E8</f>
        <v>1475833.57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118356.31</v>
      </c>
      <c r="E10" s="89">
        <v>11892.49</v>
      </c>
      <c r="F10" s="90">
        <v>120744.25000000001</v>
      </c>
      <c r="G10" s="88"/>
      <c r="H10" s="89"/>
      <c r="I10" s="90"/>
      <c r="J10" s="97">
        <v>34129.83</v>
      </c>
      <c r="K10" s="89">
        <v>0</v>
      </c>
      <c r="L10" s="101">
        <v>34073.91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29002.45</v>
      </c>
      <c r="AF10" s="89">
        <v>0</v>
      </c>
      <c r="AG10" s="90">
        <v>28936.250000000004</v>
      </c>
      <c r="AH10" s="91"/>
      <c r="AI10" s="89"/>
      <c r="AJ10" s="90"/>
      <c r="AK10" s="91">
        <v>1500</v>
      </c>
      <c r="AL10" s="89">
        <v>0</v>
      </c>
      <c r="AM10" s="90">
        <v>1500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182988.59000000003</v>
      </c>
      <c r="BW10" s="77">
        <f aca="true" t="shared" si="1" ref="BW10:BW19">E10+H10+K10+N10+Q10+T10+W10+Z10+AC10+AF10+AI10+AL10+AO10+AR10+AU10+AX10+BA10+BD10+BG10+BJ10+BM10+BP10+BS10</f>
        <v>11892.49</v>
      </c>
      <c r="BX10" s="79">
        <f aca="true" t="shared" si="2" ref="BX10:BX19">F10+I10+L10+O10+R10+U10+X10+AA10+AD10+AG10+AJ10+AM10+AP10+AS10+AV10+AY10+BB10+BE10+BH10+BK10+BN10+BQ10+BT10</f>
        <v>185254.41000000003</v>
      </c>
    </row>
    <row r="11" spans="2:76" ht="15">
      <c r="B11" s="13">
        <v>102</v>
      </c>
      <c r="C11" s="25" t="s">
        <v>92</v>
      </c>
      <c r="D11" s="88">
        <v>9226.64</v>
      </c>
      <c r="E11" s="89">
        <v>816.99</v>
      </c>
      <c r="F11" s="90">
        <v>9175.53</v>
      </c>
      <c r="G11" s="88"/>
      <c r="H11" s="89"/>
      <c r="I11" s="90"/>
      <c r="J11" s="97">
        <v>2274.63</v>
      </c>
      <c r="K11" s="89">
        <v>0</v>
      </c>
      <c r="L11" s="101">
        <v>2274.6299999999997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1921.44</v>
      </c>
      <c r="AF11" s="89">
        <v>0</v>
      </c>
      <c r="AG11" s="90">
        <v>1921.4399999999996</v>
      </c>
      <c r="AH11" s="91"/>
      <c r="AI11" s="89"/>
      <c r="AJ11" s="90"/>
      <c r="AK11" s="91">
        <v>127.59</v>
      </c>
      <c r="AL11" s="89">
        <v>0</v>
      </c>
      <c r="AM11" s="90">
        <v>127.59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13550.300000000001</v>
      </c>
      <c r="BW11" s="77">
        <f t="shared" si="1"/>
        <v>816.99</v>
      </c>
      <c r="BX11" s="79">
        <f t="shared" si="2"/>
        <v>13499.189999999999</v>
      </c>
    </row>
    <row r="12" spans="2:76" ht="15">
      <c r="B12" s="13">
        <v>103</v>
      </c>
      <c r="C12" s="25" t="s">
        <v>93</v>
      </c>
      <c r="D12" s="88">
        <v>152617.33</v>
      </c>
      <c r="E12" s="89">
        <v>0</v>
      </c>
      <c r="F12" s="90">
        <v>137550.62000000002</v>
      </c>
      <c r="G12" s="88"/>
      <c r="H12" s="89"/>
      <c r="I12" s="90"/>
      <c r="J12" s="97">
        <v>383.96</v>
      </c>
      <c r="K12" s="89">
        <v>0</v>
      </c>
      <c r="L12" s="101">
        <v>383.96</v>
      </c>
      <c r="M12" s="91">
        <v>41838.5</v>
      </c>
      <c r="N12" s="89">
        <v>0</v>
      </c>
      <c r="O12" s="90">
        <v>43970.369999999995</v>
      </c>
      <c r="P12" s="91">
        <v>3386.34</v>
      </c>
      <c r="Q12" s="89">
        <v>0</v>
      </c>
      <c r="R12" s="90">
        <v>4651.6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94623.36</v>
      </c>
      <c r="AC12" s="89">
        <v>0</v>
      </c>
      <c r="AD12" s="90">
        <v>101888.37999999999</v>
      </c>
      <c r="AE12" s="91">
        <v>77366.91</v>
      </c>
      <c r="AF12" s="89">
        <v>0</v>
      </c>
      <c r="AG12" s="90">
        <v>70285.04</v>
      </c>
      <c r="AH12" s="91">
        <v>0</v>
      </c>
      <c r="AI12" s="89">
        <v>0</v>
      </c>
      <c r="AJ12" s="90">
        <v>0</v>
      </c>
      <c r="AK12" s="91">
        <v>10338.89</v>
      </c>
      <c r="AL12" s="89">
        <v>0</v>
      </c>
      <c r="AM12" s="90">
        <v>14765.300000000001</v>
      </c>
      <c r="AN12" s="91"/>
      <c r="AO12" s="89"/>
      <c r="AP12" s="90"/>
      <c r="AQ12" s="91">
        <v>5000</v>
      </c>
      <c r="AR12" s="89">
        <v>0</v>
      </c>
      <c r="AS12" s="90">
        <v>1320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385555.29000000004</v>
      </c>
      <c r="BW12" s="77">
        <f t="shared" si="1"/>
        <v>0</v>
      </c>
      <c r="BX12" s="79">
        <f t="shared" si="2"/>
        <v>374815.26999999996</v>
      </c>
    </row>
    <row r="13" spans="2:76" ht="15">
      <c r="B13" s="13">
        <v>104</v>
      </c>
      <c r="C13" s="25" t="s">
        <v>19</v>
      </c>
      <c r="D13" s="88">
        <v>34036.21</v>
      </c>
      <c r="E13" s="89">
        <v>0</v>
      </c>
      <c r="F13" s="90">
        <v>44337.55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17580.600000000002</v>
      </c>
      <c r="N13" s="89">
        <v>0</v>
      </c>
      <c r="O13" s="90">
        <v>16934.26</v>
      </c>
      <c r="P13" s="91">
        <v>8550</v>
      </c>
      <c r="Q13" s="89">
        <v>0</v>
      </c>
      <c r="R13" s="90">
        <v>5796.28</v>
      </c>
      <c r="S13" s="91">
        <v>5632.77</v>
      </c>
      <c r="T13" s="89">
        <v>0</v>
      </c>
      <c r="U13" s="90">
        <v>7252.38</v>
      </c>
      <c r="V13" s="91">
        <v>1000</v>
      </c>
      <c r="W13" s="89">
        <v>0</v>
      </c>
      <c r="X13" s="90">
        <v>0</v>
      </c>
      <c r="Y13" s="91"/>
      <c r="Z13" s="89"/>
      <c r="AA13" s="90"/>
      <c r="AB13" s="91">
        <v>1147.85</v>
      </c>
      <c r="AC13" s="89">
        <v>0</v>
      </c>
      <c r="AD13" s="90">
        <v>1147.85</v>
      </c>
      <c r="AE13" s="91">
        <v>0</v>
      </c>
      <c r="AF13" s="89">
        <v>0</v>
      </c>
      <c r="AG13" s="90">
        <v>0</v>
      </c>
      <c r="AH13" s="91">
        <v>600</v>
      </c>
      <c r="AI13" s="89">
        <v>0</v>
      </c>
      <c r="AJ13" s="90">
        <v>4600</v>
      </c>
      <c r="AK13" s="91">
        <v>46578.58</v>
      </c>
      <c r="AL13" s="89">
        <v>0</v>
      </c>
      <c r="AM13" s="90">
        <v>62318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3500</v>
      </c>
      <c r="AX13" s="89">
        <v>0</v>
      </c>
      <c r="AY13" s="101">
        <v>5000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118626.01000000001</v>
      </c>
      <c r="BW13" s="77">
        <f t="shared" si="1"/>
        <v>0</v>
      </c>
      <c r="BX13" s="79">
        <f t="shared" si="2"/>
        <v>147386.32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44550.31</v>
      </c>
      <c r="BM16" s="89">
        <v>0</v>
      </c>
      <c r="BN16" s="90">
        <v>44550.31</v>
      </c>
      <c r="BO16" s="91"/>
      <c r="BP16" s="89"/>
      <c r="BQ16" s="90"/>
      <c r="BR16" s="97"/>
      <c r="BS16" s="89"/>
      <c r="BT16" s="101"/>
      <c r="BU16" s="76"/>
      <c r="BV16" s="85">
        <f t="shared" si="0"/>
        <v>44550.31</v>
      </c>
      <c r="BW16" s="77">
        <f t="shared" si="1"/>
        <v>0</v>
      </c>
      <c r="BX16" s="79">
        <f t="shared" si="2"/>
        <v>44550.31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16550.22</v>
      </c>
      <c r="E19" s="89">
        <v>0</v>
      </c>
      <c r="F19" s="90">
        <v>15717.84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16550.22</v>
      </c>
      <c r="BW19" s="77">
        <f t="shared" si="1"/>
        <v>0</v>
      </c>
      <c r="BX19" s="79">
        <f t="shared" si="2"/>
        <v>15717.84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340786.70999999996</v>
      </c>
      <c r="E20" s="78">
        <f t="shared" si="3"/>
        <v>12709.48</v>
      </c>
      <c r="F20" s="79">
        <f t="shared" si="3"/>
        <v>327525.79000000004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36788.42</v>
      </c>
      <c r="K20" s="78">
        <f t="shared" si="3"/>
        <v>0</v>
      </c>
      <c r="L20" s="77">
        <f t="shared" si="3"/>
        <v>36732.5</v>
      </c>
      <c r="M20" s="98">
        <f t="shared" si="3"/>
        <v>59419.100000000006</v>
      </c>
      <c r="N20" s="78">
        <f t="shared" si="3"/>
        <v>0</v>
      </c>
      <c r="O20" s="77">
        <f t="shared" si="3"/>
        <v>60904.62999999999</v>
      </c>
      <c r="P20" s="98">
        <f t="shared" si="3"/>
        <v>11936.34</v>
      </c>
      <c r="Q20" s="78">
        <f t="shared" si="3"/>
        <v>0</v>
      </c>
      <c r="R20" s="77">
        <f t="shared" si="3"/>
        <v>10447.880000000001</v>
      </c>
      <c r="S20" s="98">
        <f t="shared" si="3"/>
        <v>5632.77</v>
      </c>
      <c r="T20" s="78">
        <f t="shared" si="3"/>
        <v>0</v>
      </c>
      <c r="U20" s="77">
        <f t="shared" si="3"/>
        <v>7252.38</v>
      </c>
      <c r="V20" s="98">
        <f t="shared" si="3"/>
        <v>1000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95771.21</v>
      </c>
      <c r="AC20" s="78">
        <f t="shared" si="3"/>
        <v>0</v>
      </c>
      <c r="AD20" s="77">
        <f t="shared" si="3"/>
        <v>103036.23</v>
      </c>
      <c r="AE20" s="98">
        <f t="shared" si="3"/>
        <v>108290.8</v>
      </c>
      <c r="AF20" s="78">
        <f t="shared" si="3"/>
        <v>0</v>
      </c>
      <c r="AG20" s="77">
        <f t="shared" si="3"/>
        <v>101142.73</v>
      </c>
      <c r="AH20" s="98">
        <f t="shared" si="3"/>
        <v>600</v>
      </c>
      <c r="AI20" s="78">
        <f t="shared" si="3"/>
        <v>0</v>
      </c>
      <c r="AJ20" s="77">
        <f t="shared" si="3"/>
        <v>4600</v>
      </c>
      <c r="AK20" s="98">
        <f t="shared" si="3"/>
        <v>58545.06</v>
      </c>
      <c r="AL20" s="78">
        <f t="shared" si="3"/>
        <v>0</v>
      </c>
      <c r="AM20" s="77">
        <f t="shared" si="3"/>
        <v>78710.89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1320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3500</v>
      </c>
      <c r="AX20" s="78">
        <f t="shared" si="3"/>
        <v>0</v>
      </c>
      <c r="AY20" s="77">
        <f t="shared" si="3"/>
        <v>5000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44550.31</v>
      </c>
      <c r="BM20" s="78">
        <f t="shared" si="3"/>
        <v>0</v>
      </c>
      <c r="BN20" s="77">
        <f t="shared" si="3"/>
        <v>44550.31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771820.72</v>
      </c>
      <c r="BW20" s="77">
        <f>BW10+BW11+BW12+BW13+BW14+BW15+BW16+BW17+BW18+BW19</f>
        <v>12709.48</v>
      </c>
      <c r="BX20" s="95">
        <f>BX10+BX11+BX12+BX13+BX14+BX15+BX16+BX17+BX18+BX19</f>
        <v>781223.34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38138.19</v>
      </c>
      <c r="W24" s="89">
        <v>0</v>
      </c>
      <c r="X24" s="101">
        <v>105954</v>
      </c>
      <c r="Y24" s="97">
        <v>1318.27</v>
      </c>
      <c r="Z24" s="89">
        <v>0</v>
      </c>
      <c r="AA24" s="101">
        <v>0</v>
      </c>
      <c r="AB24" s="97">
        <v>72076.95999999999</v>
      </c>
      <c r="AC24" s="89">
        <v>0</v>
      </c>
      <c r="AD24" s="101">
        <v>63086.03</v>
      </c>
      <c r="AE24" s="97">
        <v>55994.87</v>
      </c>
      <c r="AF24" s="89">
        <v>0</v>
      </c>
      <c r="AG24" s="101">
        <v>35029.66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167528.28999999998</v>
      </c>
      <c r="BW24" s="77">
        <f t="shared" si="4"/>
        <v>0</v>
      </c>
      <c r="BX24" s="79">
        <f t="shared" si="4"/>
        <v>204069.69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2507.95</v>
      </c>
      <c r="E27" s="89">
        <v>0</v>
      </c>
      <c r="F27" s="90">
        <v>2492.05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52596</v>
      </c>
      <c r="W27" s="89">
        <v>0</v>
      </c>
      <c r="X27" s="101">
        <v>0</v>
      </c>
      <c r="Y27" s="97"/>
      <c r="Z27" s="89"/>
      <c r="AA27" s="101"/>
      <c r="AB27" s="97">
        <v>207513.75</v>
      </c>
      <c r="AC27" s="89">
        <v>0</v>
      </c>
      <c r="AD27" s="101">
        <v>141260.78</v>
      </c>
      <c r="AE27" s="97"/>
      <c r="AF27" s="89"/>
      <c r="AG27" s="101"/>
      <c r="AH27" s="97">
        <v>0</v>
      </c>
      <c r="AI27" s="89">
        <v>0</v>
      </c>
      <c r="AJ27" s="101">
        <v>3704.4</v>
      </c>
      <c r="AK27" s="97">
        <v>7781.58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26840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270399.28</v>
      </c>
      <c r="BW27" s="77">
        <f t="shared" si="4"/>
        <v>0</v>
      </c>
      <c r="BX27" s="79">
        <f t="shared" si="4"/>
        <v>174297.22999999998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2507.95</v>
      </c>
      <c r="E28" s="78">
        <f t="shared" si="5"/>
        <v>0</v>
      </c>
      <c r="F28" s="79">
        <f t="shared" si="5"/>
        <v>2492.05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90734.19</v>
      </c>
      <c r="W28" s="78">
        <f t="shared" si="5"/>
        <v>0</v>
      </c>
      <c r="X28" s="77">
        <f t="shared" si="5"/>
        <v>105954</v>
      </c>
      <c r="Y28" s="98">
        <f t="shared" si="5"/>
        <v>1318.27</v>
      </c>
      <c r="Z28" s="78">
        <f t="shared" si="5"/>
        <v>0</v>
      </c>
      <c r="AA28" s="77">
        <f t="shared" si="5"/>
        <v>0</v>
      </c>
      <c r="AB28" s="98">
        <f t="shared" si="5"/>
        <v>279590.70999999996</v>
      </c>
      <c r="AC28" s="78">
        <f t="shared" si="5"/>
        <v>0</v>
      </c>
      <c r="AD28" s="77">
        <f t="shared" si="5"/>
        <v>204346.81</v>
      </c>
      <c r="AE28" s="98">
        <f t="shared" si="5"/>
        <v>55994.87</v>
      </c>
      <c r="AF28" s="78">
        <f t="shared" si="5"/>
        <v>0</v>
      </c>
      <c r="AG28" s="77">
        <f t="shared" si="5"/>
        <v>35029.66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3704.4</v>
      </c>
      <c r="AK28" s="98">
        <f t="shared" si="6"/>
        <v>7781.58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26840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437927.57</v>
      </c>
      <c r="BW28" s="77">
        <f>BW23+BW24+BW25+BW26+BW27</f>
        <v>0</v>
      </c>
      <c r="BX28" s="95">
        <f>BX23+BX24+BX25+BX26+BX27</f>
        <v>378366.92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78882.48</v>
      </c>
      <c r="BM40" s="89">
        <v>0</v>
      </c>
      <c r="BN40" s="101">
        <v>78882.48</v>
      </c>
      <c r="BO40" s="97"/>
      <c r="BP40" s="89"/>
      <c r="BQ40" s="101"/>
      <c r="BR40" s="97"/>
      <c r="BS40" s="89"/>
      <c r="BT40" s="101"/>
      <c r="BU40" s="76"/>
      <c r="BV40" s="85">
        <f t="shared" si="10"/>
        <v>78882.48</v>
      </c>
      <c r="BW40" s="77">
        <f t="shared" si="10"/>
        <v>0</v>
      </c>
      <c r="BX40" s="79">
        <f t="shared" si="10"/>
        <v>78882.48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78882.48</v>
      </c>
      <c r="BM42" s="78">
        <f t="shared" si="12"/>
        <v>0</v>
      </c>
      <c r="BN42" s="77">
        <f t="shared" si="12"/>
        <v>78882.48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78882.48</v>
      </c>
      <c r="BW42" s="77">
        <f>BW38+BW39+BW40+BW41</f>
        <v>0</v>
      </c>
      <c r="BX42" s="95">
        <f>BX38+BX39+BX40+BX41</f>
        <v>78882.48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137818.57</v>
      </c>
      <c r="BS49" s="89">
        <v>0</v>
      </c>
      <c r="BT49" s="101">
        <v>146618.56</v>
      </c>
      <c r="BU49" s="76"/>
      <c r="BV49" s="85">
        <f aca="true" t="shared" si="15" ref="BV49:BX50">D49+G49+J49+M49+P49+S49+V49+Y49+AB49+AE49+AH49+AK49+AN49+AQ49+AT49+AW49+AZ49+BC49+BF49+BI49+BL49+BO49+BR49</f>
        <v>137818.57</v>
      </c>
      <c r="BW49" s="77">
        <f t="shared" si="15"/>
        <v>0</v>
      </c>
      <c r="BX49" s="79">
        <f t="shared" si="15"/>
        <v>146618.56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7780.36</v>
      </c>
      <c r="BS50" s="89">
        <v>0</v>
      </c>
      <c r="BT50" s="101">
        <v>4811.68</v>
      </c>
      <c r="BU50" s="76"/>
      <c r="BV50" s="85">
        <f t="shared" si="15"/>
        <v>7780.36</v>
      </c>
      <c r="BW50" s="77">
        <f t="shared" si="15"/>
        <v>0</v>
      </c>
      <c r="BX50" s="79">
        <f t="shared" si="15"/>
        <v>4811.68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145598.93</v>
      </c>
      <c r="BS51" s="78">
        <f>BS49+BS50</f>
        <v>0</v>
      </c>
      <c r="BT51" s="77">
        <f>BT49+BT50</f>
        <v>151430.24</v>
      </c>
      <c r="BU51" s="85"/>
      <c r="BV51" s="85">
        <f>BV49+BV50</f>
        <v>145598.93</v>
      </c>
      <c r="BW51" s="77">
        <f>BW49+BW50</f>
        <v>0</v>
      </c>
      <c r="BX51" s="95">
        <f>BX49+BX50</f>
        <v>151430.24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343294.66</v>
      </c>
      <c r="E53" s="86">
        <f t="shared" si="18"/>
        <v>12709.48</v>
      </c>
      <c r="F53" s="86">
        <f t="shared" si="18"/>
        <v>330017.84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36788.42</v>
      </c>
      <c r="K53" s="86">
        <f t="shared" si="18"/>
        <v>0</v>
      </c>
      <c r="L53" s="86">
        <f t="shared" si="18"/>
        <v>36732.5</v>
      </c>
      <c r="M53" s="86">
        <f t="shared" si="18"/>
        <v>59419.100000000006</v>
      </c>
      <c r="N53" s="86">
        <f t="shared" si="18"/>
        <v>0</v>
      </c>
      <c r="O53" s="86">
        <f t="shared" si="18"/>
        <v>60904.62999999999</v>
      </c>
      <c r="P53" s="86">
        <f t="shared" si="18"/>
        <v>11936.34</v>
      </c>
      <c r="Q53" s="86">
        <f t="shared" si="18"/>
        <v>0</v>
      </c>
      <c r="R53" s="86">
        <f t="shared" si="18"/>
        <v>10447.880000000001</v>
      </c>
      <c r="S53" s="86">
        <f t="shared" si="18"/>
        <v>5632.77</v>
      </c>
      <c r="T53" s="86">
        <f t="shared" si="18"/>
        <v>0</v>
      </c>
      <c r="U53" s="86">
        <f t="shared" si="18"/>
        <v>7252.38</v>
      </c>
      <c r="V53" s="86">
        <f t="shared" si="18"/>
        <v>91734.19</v>
      </c>
      <c r="W53" s="86">
        <f t="shared" si="18"/>
        <v>0</v>
      </c>
      <c r="X53" s="86">
        <f t="shared" si="18"/>
        <v>105954</v>
      </c>
      <c r="Y53" s="86">
        <f t="shared" si="18"/>
        <v>1318.27</v>
      </c>
      <c r="Z53" s="86">
        <f t="shared" si="18"/>
        <v>0</v>
      </c>
      <c r="AA53" s="86">
        <f t="shared" si="18"/>
        <v>0</v>
      </c>
      <c r="AB53" s="86">
        <f t="shared" si="18"/>
        <v>375361.92</v>
      </c>
      <c r="AC53" s="86">
        <f t="shared" si="18"/>
        <v>0</v>
      </c>
      <c r="AD53" s="86">
        <f t="shared" si="18"/>
        <v>307383.04</v>
      </c>
      <c r="AE53" s="86">
        <f t="shared" si="18"/>
        <v>164285.67</v>
      </c>
      <c r="AF53" s="86">
        <f t="shared" si="18"/>
        <v>0</v>
      </c>
      <c r="AG53" s="86">
        <f t="shared" si="18"/>
        <v>136172.39</v>
      </c>
      <c r="AH53" s="86">
        <f t="shared" si="18"/>
        <v>600</v>
      </c>
      <c r="AI53" s="86">
        <f t="shared" si="18"/>
        <v>0</v>
      </c>
      <c r="AJ53" s="86">
        <f aca="true" t="shared" si="19" ref="AJ53:BT53">AJ20+AJ28+AJ35+AJ42+AJ46+AJ51</f>
        <v>8304.4</v>
      </c>
      <c r="AK53" s="86">
        <f t="shared" si="19"/>
        <v>66326.64</v>
      </c>
      <c r="AL53" s="86">
        <f t="shared" si="19"/>
        <v>0</v>
      </c>
      <c r="AM53" s="86">
        <f t="shared" si="19"/>
        <v>78710.89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1320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3500</v>
      </c>
      <c r="AX53" s="86">
        <f t="shared" si="19"/>
        <v>0</v>
      </c>
      <c r="AY53" s="86">
        <f t="shared" si="19"/>
        <v>5000</v>
      </c>
      <c r="AZ53" s="86">
        <f t="shared" si="19"/>
        <v>0</v>
      </c>
      <c r="BA53" s="86">
        <f t="shared" si="19"/>
        <v>0</v>
      </c>
      <c r="BB53" s="86">
        <f t="shared" si="19"/>
        <v>26840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123432.79</v>
      </c>
      <c r="BM53" s="86">
        <f t="shared" si="19"/>
        <v>0</v>
      </c>
      <c r="BN53" s="86">
        <f t="shared" si="19"/>
        <v>123432.79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145598.93</v>
      </c>
      <c r="BS53" s="86">
        <f t="shared" si="19"/>
        <v>0</v>
      </c>
      <c r="BT53" s="86">
        <f t="shared" si="19"/>
        <v>151430.24</v>
      </c>
      <c r="BU53" s="86">
        <f>BU8</f>
        <v>0</v>
      </c>
      <c r="BV53" s="102">
        <f>BV8+BV20+BV28+BV35+BV42+BV46+BV51</f>
        <v>1434229.7</v>
      </c>
      <c r="BW53" s="87">
        <f>BW20+BW28+BW35+BW42+BW46+BW51</f>
        <v>12709.48</v>
      </c>
      <c r="BX53" s="87">
        <f>BX20+BX28+BX35+BX42+BX46+BX51</f>
        <v>1389902.98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20605.959999999945</v>
      </c>
      <c r="BW54" s="93"/>
      <c r="BX54" s="94">
        <f>IF((Spese_Rendiconto_2019!BX53-Entrate_Rendiconto_2019!E58)&lt;0,Entrate_Rendiconto_2019!E58-Spese_Rendiconto_2019!BX53,0)</f>
        <v>85930.59000000008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2020-05-28T10:32:39Z</dcterms:modified>
  <cp:category/>
  <cp:version/>
  <cp:contentType/>
  <cp:contentStatus/>
</cp:coreProperties>
</file>