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<sst xmlns="http://schemas.openxmlformats.org/spreadsheetml/2006/main" count="870" uniqueCount="149">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</sst>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9475.89</v>
      </c>
      <c r="E5" s="38"/>
    </row>
    <row r="6" spans="2:5" ht="15">
      <c r="B6" s="8"/>
      <c r="C6" s="5" t="s">
        <v>5</v>
      </c>
      <c r="D6" s="39">
        <v>19127.75</v>
      </c>
      <c r="E6" s="40"/>
    </row>
    <row r="7" spans="2:5" ht="15">
      <c r="B7" s="8"/>
      <c r="C7" s="5" t="s">
        <v>6</v>
      </c>
      <c r="D7" s="39">
        <v>10000</v>
      </c>
      <c r="E7" s="40"/>
    </row>
    <row r="8" spans="2:5" ht="15.75" thickBot="1">
      <c r="B8" s="9"/>
      <c r="C8" s="6" t="s">
        <v>7</v>
      </c>
      <c r="D8" s="41"/>
      <c r="E8" s="42">
        <v>89840.85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348431.39</v>
      </c>
      <c r="E10" s="45">
        <v>328501.20999999996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180608</v>
      </c>
      <c r="E14" s="45">
        <v>190871.52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529039.39</v>
      </c>
      <c r="E16" s="51">
        <f>E10+E11+E12+E13+E14+E15</f>
        <v>519372.73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7917.55</v>
      </c>
      <c r="E18" s="45">
        <v>7917.55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7917.55</v>
      </c>
      <c r="E23" s="51">
        <f>E18+E19+E20+E21+E22</f>
        <v>7917.55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198579.46999999997</v>
      </c>
      <c r="E25" s="45">
        <v>193574.46999999997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0.06</v>
      </c>
      <c r="E27" s="45">
        <v>0.06</v>
      </c>
    </row>
    <row r="28" spans="2:5" ht="15">
      <c r="B28" s="13">
        <v>30400</v>
      </c>
      <c r="C28" s="54" t="s">
        <v>30</v>
      </c>
      <c r="D28" s="49">
        <v>49562.35</v>
      </c>
      <c r="E28" s="45">
        <v>49562.35</v>
      </c>
    </row>
    <row r="29" spans="2:5" ht="15">
      <c r="B29" s="13">
        <v>30500</v>
      </c>
      <c r="C29" s="54" t="s">
        <v>31</v>
      </c>
      <c r="D29" s="60">
        <v>73147.4</v>
      </c>
      <c r="E29" s="50">
        <v>47398.42</v>
      </c>
    </row>
    <row r="30" spans="2:5" ht="15.75" thickBot="1">
      <c r="B30" s="16">
        <v>30000</v>
      </c>
      <c r="C30" s="15" t="s">
        <v>32</v>
      </c>
      <c r="D30" s="48">
        <f>D25+D26+D27+D28+D29</f>
        <v>321289.27999999997</v>
      </c>
      <c r="E30" s="51">
        <f>E25+E26+E27+E28+E29</f>
        <v>290535.3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513750.93</v>
      </c>
      <c r="E34" s="45">
        <v>328920.36000000004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171451.41999999998</v>
      </c>
      <c r="E36" s="50">
        <v>54740.42</v>
      </c>
    </row>
    <row r="37" spans="2:5" ht="15.75" thickBot="1">
      <c r="B37" s="16">
        <v>40000</v>
      </c>
      <c r="C37" s="15" t="s">
        <v>40</v>
      </c>
      <c r="D37" s="48">
        <f>D32+D33+D34+D35+D36</f>
        <v>685202.35</v>
      </c>
      <c r="E37" s="51">
        <f>E32+E33+E34+E35+E36</f>
        <v>383660.78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158138.19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158138.19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194200.33000000002</v>
      </c>
      <c r="E51" s="62">
        <v>194200.33</v>
      </c>
    </row>
    <row r="52" spans="2:5" ht="15.75" thickBot="1">
      <c r="B52" s="16">
        <v>70000</v>
      </c>
      <c r="C52" s="15" t="s">
        <v>58</v>
      </c>
      <c r="D52" s="48">
        <f>D51</f>
        <v>194200.33000000002</v>
      </c>
      <c r="E52" s="51">
        <f>E51</f>
        <v>194200.33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77176.20000000001</v>
      </c>
      <c r="E54" s="45">
        <v>57816.19999999999</v>
      </c>
    </row>
    <row r="55" spans="2:5" ht="15">
      <c r="B55" s="13">
        <v>90200</v>
      </c>
      <c r="C55" s="54" t="s">
        <v>62</v>
      </c>
      <c r="D55" s="61">
        <v>90249.85000000006</v>
      </c>
      <c r="E55" s="62">
        <v>87737.50000000006</v>
      </c>
    </row>
    <row r="56" spans="2:5" ht="15.75" thickBot="1">
      <c r="B56" s="16">
        <v>90000</v>
      </c>
      <c r="C56" s="15" t="s">
        <v>63</v>
      </c>
      <c r="D56" s="48">
        <f>D54+D55</f>
        <v>167426.05000000008</v>
      </c>
      <c r="E56" s="51">
        <f>E54+E55</f>
        <v>145553.70000000004</v>
      </c>
    </row>
    <row r="57" spans="2:5" ht="16.5" thickBot="1" thickTop="1">
      <c r="B57" s="109" t="s">
        <v>64</v>
      </c>
      <c r="C57" s="110"/>
      <c r="D57" s="52">
        <f>D16+D23+D30+D37+D43+D49+D52+D56</f>
        <v>2063213.14</v>
      </c>
      <c r="E57" s="55">
        <f>E16+E23+E30+E37+E43+E49+E52+E56</f>
        <v>1541240.3900000001</v>
      </c>
    </row>
    <row r="58" spans="2:5" ht="16.5" thickBot="1" thickTop="1">
      <c r="B58" s="109" t="s">
        <v>65</v>
      </c>
      <c r="C58" s="110"/>
      <c r="D58" s="52">
        <f>D57+D5+D6+D7+D8</f>
        <v>2101816.78</v>
      </c>
      <c r="E58" s="55">
        <f>E57+E5+E6+E7+E8</f>
        <v>1631081.2400000002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114319.38</v>
      </c>
      <c r="E10" s="89">
        <v>11292.289999999999</v>
      </c>
      <c r="F10" s="90">
        <v>118005.76999999999</v>
      </c>
      <c r="G10" s="88"/>
      <c r="H10" s="89"/>
      <c r="I10" s="90"/>
      <c r="J10" s="97">
        <v>32584.88</v>
      </c>
      <c r="K10" s="89">
        <v>0</v>
      </c>
      <c r="L10" s="101">
        <v>32603.649999999994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27861.66</v>
      </c>
      <c r="AF10" s="89">
        <v>0</v>
      </c>
      <c r="AG10" s="90">
        <v>27861.660000000003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174765.92</v>
      </c>
      <c r="BW10" s="77">
        <f aca="true" t="shared" si="1" ref="BW10:BW19">E10+H10+K10+N10+Q10+T10+W10+Z10+AC10+AF10+AI10+AL10+AO10+AR10+AU10+AX10+BA10+BD10+BG10+BJ10+BM10+BP10+BS10</f>
        <v>11292.289999999999</v>
      </c>
      <c r="BX10" s="79">
        <f aca="true" t="shared" si="2" ref="BX10:BX19">F10+I10+L10+O10+R10+U10+X10+AA10+AD10+AG10+AJ10+AM10+AP10+AS10+AV10+AY10+BB10+BE10+BH10+BK10+BN10+BQ10+BT10</f>
        <v>178471.08</v>
      </c>
    </row>
    <row r="11" spans="2:76" ht="15">
      <c r="B11" s="13">
        <v>102</v>
      </c>
      <c r="C11" s="25" t="s">
        <v>92</v>
      </c>
      <c r="D11" s="88">
        <v>8500.380000000001</v>
      </c>
      <c r="E11" s="89">
        <v>775.36</v>
      </c>
      <c r="F11" s="90">
        <v>8797.640000000001</v>
      </c>
      <c r="G11" s="88"/>
      <c r="H11" s="89"/>
      <c r="I11" s="90"/>
      <c r="J11" s="97">
        <v>2171.56</v>
      </c>
      <c r="K11" s="89">
        <v>0</v>
      </c>
      <c r="L11" s="101">
        <v>2171.56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1852.24</v>
      </c>
      <c r="AF11" s="89">
        <v>0</v>
      </c>
      <c r="AG11" s="90">
        <v>1852.24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12524.18</v>
      </c>
      <c r="BW11" s="77">
        <f t="shared" si="1"/>
        <v>775.36</v>
      </c>
      <c r="BX11" s="79">
        <f t="shared" si="2"/>
        <v>12821.44</v>
      </c>
    </row>
    <row r="12" spans="2:76" ht="15">
      <c r="B12" s="13">
        <v>103</v>
      </c>
      <c r="C12" s="25" t="s">
        <v>93</v>
      </c>
      <c r="D12" s="88">
        <v>131754.81999999998</v>
      </c>
      <c r="E12" s="89">
        <v>0</v>
      </c>
      <c r="F12" s="90">
        <v>125058.31000000001</v>
      </c>
      <c r="G12" s="88"/>
      <c r="H12" s="89"/>
      <c r="I12" s="90"/>
      <c r="J12" s="97">
        <v>0</v>
      </c>
      <c r="K12" s="89">
        <v>0</v>
      </c>
      <c r="L12" s="101">
        <v>497.15</v>
      </c>
      <c r="M12" s="91">
        <v>36763.69</v>
      </c>
      <c r="N12" s="89">
        <v>0</v>
      </c>
      <c r="O12" s="90">
        <v>33584.3</v>
      </c>
      <c r="P12" s="91">
        <v>2554.32</v>
      </c>
      <c r="Q12" s="89">
        <v>0</v>
      </c>
      <c r="R12" s="90">
        <v>591.82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99235.20000000001</v>
      </c>
      <c r="AC12" s="89">
        <v>0</v>
      </c>
      <c r="AD12" s="90">
        <v>92784.01999999999</v>
      </c>
      <c r="AE12" s="91">
        <v>64642.86</v>
      </c>
      <c r="AF12" s="89">
        <v>0</v>
      </c>
      <c r="AG12" s="90">
        <v>72286.69999999998</v>
      </c>
      <c r="AH12" s="91">
        <v>2937.66</v>
      </c>
      <c r="AI12" s="89">
        <v>0</v>
      </c>
      <c r="AJ12" s="90">
        <v>2937.66</v>
      </c>
      <c r="AK12" s="91">
        <v>10676.2</v>
      </c>
      <c r="AL12" s="89">
        <v>0</v>
      </c>
      <c r="AM12" s="90">
        <v>7398.75</v>
      </c>
      <c r="AN12" s="91"/>
      <c r="AO12" s="89"/>
      <c r="AP12" s="90"/>
      <c r="AQ12" s="91">
        <v>5000</v>
      </c>
      <c r="AR12" s="89">
        <v>0</v>
      </c>
      <c r="AS12" s="90">
        <v>7432</v>
      </c>
      <c r="AT12" s="91"/>
      <c r="AU12" s="89"/>
      <c r="AV12" s="90"/>
      <c r="AW12" s="91">
        <v>4395</v>
      </c>
      <c r="AX12" s="89">
        <v>0</v>
      </c>
      <c r="AY12" s="90">
        <v>4395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357959.75</v>
      </c>
      <c r="BW12" s="77">
        <f t="shared" si="1"/>
        <v>0</v>
      </c>
      <c r="BX12" s="79">
        <f t="shared" si="2"/>
        <v>346965.70999999996</v>
      </c>
    </row>
    <row r="13" spans="2:76" ht="15">
      <c r="B13" s="13">
        <v>104</v>
      </c>
      <c r="C13" s="25" t="s">
        <v>19</v>
      </c>
      <c r="D13" s="88">
        <v>32580.35</v>
      </c>
      <c r="E13" s="89">
        <v>0</v>
      </c>
      <c r="F13" s="90">
        <v>37121.25</v>
      </c>
      <c r="G13" s="88"/>
      <c r="H13" s="89"/>
      <c r="I13" s="90"/>
      <c r="J13" s="97">
        <v>0</v>
      </c>
      <c r="K13" s="89">
        <v>0</v>
      </c>
      <c r="L13" s="101">
        <v>425</v>
      </c>
      <c r="M13" s="91">
        <v>20407.95</v>
      </c>
      <c r="N13" s="89">
        <v>0</v>
      </c>
      <c r="O13" s="90">
        <v>21947.08</v>
      </c>
      <c r="P13" s="91">
        <v>12530</v>
      </c>
      <c r="Q13" s="89">
        <v>0</v>
      </c>
      <c r="R13" s="90">
        <v>12480</v>
      </c>
      <c r="S13" s="91">
        <v>10972.369999999999</v>
      </c>
      <c r="T13" s="89">
        <v>0</v>
      </c>
      <c r="U13" s="90">
        <v>8691.83</v>
      </c>
      <c r="V13" s="91"/>
      <c r="W13" s="89"/>
      <c r="X13" s="90"/>
      <c r="Y13" s="91"/>
      <c r="Z13" s="89"/>
      <c r="AA13" s="90"/>
      <c r="AB13" s="91">
        <v>1240</v>
      </c>
      <c r="AC13" s="89">
        <v>0</v>
      </c>
      <c r="AD13" s="90">
        <v>1240</v>
      </c>
      <c r="AE13" s="91">
        <v>0</v>
      </c>
      <c r="AF13" s="89">
        <v>0</v>
      </c>
      <c r="AG13" s="90">
        <v>0</v>
      </c>
      <c r="AH13" s="91">
        <v>300</v>
      </c>
      <c r="AI13" s="89">
        <v>0</v>
      </c>
      <c r="AJ13" s="90">
        <v>300</v>
      </c>
      <c r="AK13" s="91">
        <v>34937.649999999994</v>
      </c>
      <c r="AL13" s="89">
        <v>0</v>
      </c>
      <c r="AM13" s="90">
        <v>37231.91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4400</v>
      </c>
      <c r="AX13" s="89">
        <v>0</v>
      </c>
      <c r="AY13" s="101">
        <v>2500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117368.31999999999</v>
      </c>
      <c r="BW13" s="77">
        <f t="shared" si="1"/>
        <v>0</v>
      </c>
      <c r="BX13" s="79">
        <f t="shared" si="2"/>
        <v>121937.07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47532.55000000001</v>
      </c>
      <c r="BM16" s="89">
        <v>0</v>
      </c>
      <c r="BN16" s="90">
        <v>71866.19</v>
      </c>
      <c r="BO16" s="91"/>
      <c r="BP16" s="89"/>
      <c r="BQ16" s="90"/>
      <c r="BR16" s="97"/>
      <c r="BS16" s="89"/>
      <c r="BT16" s="101"/>
      <c r="BU16" s="76"/>
      <c r="BV16" s="85">
        <f t="shared" si="0"/>
        <v>47532.55000000001</v>
      </c>
      <c r="BW16" s="77">
        <f t="shared" si="1"/>
        <v>0</v>
      </c>
      <c r="BX16" s="79">
        <f t="shared" si="2"/>
        <v>71866.19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4842.92</v>
      </c>
      <c r="E18" s="89">
        <v>0</v>
      </c>
      <c r="F18" s="90">
        <v>1790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4842.92</v>
      </c>
      <c r="BW18" s="77">
        <f t="shared" si="1"/>
        <v>0</v>
      </c>
      <c r="BX18" s="79">
        <f t="shared" si="2"/>
        <v>1790</v>
      </c>
    </row>
    <row r="19" spans="2:76" ht="15">
      <c r="B19" s="13">
        <v>110</v>
      </c>
      <c r="C19" s="25" t="s">
        <v>98</v>
      </c>
      <c r="D19" s="88">
        <v>40292.67</v>
      </c>
      <c r="E19" s="89">
        <v>0</v>
      </c>
      <c r="F19" s="90">
        <v>15506.669999999998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40292.67</v>
      </c>
      <c r="BW19" s="77">
        <f t="shared" si="1"/>
        <v>0</v>
      </c>
      <c r="BX19" s="79">
        <f t="shared" si="2"/>
        <v>15506.669999999998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332290.51999999996</v>
      </c>
      <c r="E20" s="78">
        <f t="shared" si="3"/>
        <v>12067.65</v>
      </c>
      <c r="F20" s="79">
        <f t="shared" si="3"/>
        <v>306279.63999999996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34756.44</v>
      </c>
      <c r="K20" s="78">
        <f t="shared" si="3"/>
        <v>0</v>
      </c>
      <c r="L20" s="77">
        <f t="shared" si="3"/>
        <v>35697.35999999999</v>
      </c>
      <c r="M20" s="98">
        <f t="shared" si="3"/>
        <v>57171.64</v>
      </c>
      <c r="N20" s="78">
        <f t="shared" si="3"/>
        <v>0</v>
      </c>
      <c r="O20" s="77">
        <f t="shared" si="3"/>
        <v>55531.380000000005</v>
      </c>
      <c r="P20" s="98">
        <f t="shared" si="3"/>
        <v>15084.32</v>
      </c>
      <c r="Q20" s="78">
        <f t="shared" si="3"/>
        <v>0</v>
      </c>
      <c r="R20" s="77">
        <f t="shared" si="3"/>
        <v>13071.82</v>
      </c>
      <c r="S20" s="98">
        <f t="shared" si="3"/>
        <v>10972.369999999999</v>
      </c>
      <c r="T20" s="78">
        <f t="shared" si="3"/>
        <v>0</v>
      </c>
      <c r="U20" s="77">
        <f t="shared" si="3"/>
        <v>8691.83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100475.20000000001</v>
      </c>
      <c r="AC20" s="78">
        <f t="shared" si="3"/>
        <v>0</v>
      </c>
      <c r="AD20" s="77">
        <f t="shared" si="3"/>
        <v>94024.01999999999</v>
      </c>
      <c r="AE20" s="98">
        <f t="shared" si="3"/>
        <v>94356.76000000001</v>
      </c>
      <c r="AF20" s="78">
        <f t="shared" si="3"/>
        <v>0</v>
      </c>
      <c r="AG20" s="77">
        <f t="shared" si="3"/>
        <v>102000.59999999999</v>
      </c>
      <c r="AH20" s="98">
        <f t="shared" si="3"/>
        <v>3237.66</v>
      </c>
      <c r="AI20" s="78">
        <f t="shared" si="3"/>
        <v>0</v>
      </c>
      <c r="AJ20" s="77">
        <f t="shared" si="3"/>
        <v>3237.66</v>
      </c>
      <c r="AK20" s="98">
        <f t="shared" si="3"/>
        <v>45613.84999999999</v>
      </c>
      <c r="AL20" s="78">
        <f t="shared" si="3"/>
        <v>0</v>
      </c>
      <c r="AM20" s="77">
        <f t="shared" si="3"/>
        <v>44630.66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7432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8795</v>
      </c>
      <c r="AX20" s="78">
        <f t="shared" si="3"/>
        <v>0</v>
      </c>
      <c r="AY20" s="77">
        <f t="shared" si="3"/>
        <v>6895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47532.55000000001</v>
      </c>
      <c r="BM20" s="78">
        <f t="shared" si="3"/>
        <v>0</v>
      </c>
      <c r="BN20" s="77">
        <f t="shared" si="3"/>
        <v>71866.19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755286.31</v>
      </c>
      <c r="BW20" s="77">
        <f>BW10+BW11+BW12+BW13+BW14+BW15+BW16+BW17+BW18+BW19</f>
        <v>12067.65</v>
      </c>
      <c r="BX20" s="95">
        <f>BX10+BX11+BX12+BX13+BX14+BX15+BX16+BX17+BX18+BX19</f>
        <v>749358.16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12984.34</v>
      </c>
      <c r="E24" s="89">
        <v>0</v>
      </c>
      <c r="F24" s="90">
        <v>57158.170000000006</v>
      </c>
      <c r="G24" s="88"/>
      <c r="H24" s="89"/>
      <c r="I24" s="90"/>
      <c r="J24" s="97"/>
      <c r="K24" s="89"/>
      <c r="L24" s="101"/>
      <c r="M24" s="97">
        <v>120.78</v>
      </c>
      <c r="N24" s="89">
        <v>0</v>
      </c>
      <c r="O24" s="101">
        <v>120.78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61117.94</v>
      </c>
      <c r="W24" s="89">
        <v>98138.19</v>
      </c>
      <c r="X24" s="101">
        <v>5104.38</v>
      </c>
      <c r="Y24" s="97">
        <v>6442.919999999999</v>
      </c>
      <c r="Z24" s="89">
        <v>0</v>
      </c>
      <c r="AA24" s="101">
        <v>8103.5599999999995</v>
      </c>
      <c r="AB24" s="97">
        <v>97329.57999999999</v>
      </c>
      <c r="AC24" s="89">
        <v>0</v>
      </c>
      <c r="AD24" s="101">
        <v>80237.18</v>
      </c>
      <c r="AE24" s="97">
        <v>75681.06999999999</v>
      </c>
      <c r="AF24" s="89">
        <v>0</v>
      </c>
      <c r="AG24" s="101">
        <v>27075.47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253676.63</v>
      </c>
      <c r="BW24" s="77">
        <f t="shared" si="4"/>
        <v>98138.19</v>
      </c>
      <c r="BX24" s="79">
        <f t="shared" si="4"/>
        <v>177799.54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5057.5</v>
      </c>
      <c r="AC27" s="89">
        <v>0</v>
      </c>
      <c r="AD27" s="101">
        <v>0</v>
      </c>
      <c r="AE27" s="97"/>
      <c r="AF27" s="89"/>
      <c r="AG27" s="101"/>
      <c r="AH27" s="97">
        <v>385543.98999999993</v>
      </c>
      <c r="AI27" s="89">
        <v>0</v>
      </c>
      <c r="AJ27" s="101">
        <v>126393.48999999999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134200</v>
      </c>
      <c r="BA27" s="89">
        <v>0</v>
      </c>
      <c r="BB27" s="101">
        <v>26840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524801.49</v>
      </c>
      <c r="BW27" s="77">
        <f t="shared" si="4"/>
        <v>0</v>
      </c>
      <c r="BX27" s="79">
        <f t="shared" si="4"/>
        <v>153233.49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12984.34</v>
      </c>
      <c r="E28" s="78">
        <f t="shared" si="5"/>
        <v>0</v>
      </c>
      <c r="F28" s="79">
        <f t="shared" si="5"/>
        <v>57158.170000000006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120.78</v>
      </c>
      <c r="N28" s="78">
        <f t="shared" si="5"/>
        <v>0</v>
      </c>
      <c r="O28" s="77">
        <f t="shared" si="5"/>
        <v>120.78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61117.94</v>
      </c>
      <c r="W28" s="78">
        <f t="shared" si="5"/>
        <v>98138.19</v>
      </c>
      <c r="X28" s="77">
        <f t="shared" si="5"/>
        <v>5104.38</v>
      </c>
      <c r="Y28" s="98">
        <f t="shared" si="5"/>
        <v>6442.919999999999</v>
      </c>
      <c r="Z28" s="78">
        <f t="shared" si="5"/>
        <v>0</v>
      </c>
      <c r="AA28" s="77">
        <f t="shared" si="5"/>
        <v>8103.5599999999995</v>
      </c>
      <c r="AB28" s="98">
        <f t="shared" si="5"/>
        <v>102387.07999999999</v>
      </c>
      <c r="AC28" s="78">
        <f t="shared" si="5"/>
        <v>0</v>
      </c>
      <c r="AD28" s="77">
        <f t="shared" si="5"/>
        <v>80237.18</v>
      </c>
      <c r="AE28" s="98">
        <f t="shared" si="5"/>
        <v>75681.06999999999</v>
      </c>
      <c r="AF28" s="78">
        <f t="shared" si="5"/>
        <v>0</v>
      </c>
      <c r="AG28" s="77">
        <f t="shared" si="5"/>
        <v>27075.47</v>
      </c>
      <c r="AH28" s="98">
        <f t="shared" si="5"/>
        <v>385543.98999999993</v>
      </c>
      <c r="AI28" s="78">
        <f t="shared" si="5"/>
        <v>0</v>
      </c>
      <c r="AJ28" s="77">
        <f aca="true" t="shared" si="6" ref="AJ28:BO28">AJ23+AJ24+AJ25+AJ26+AJ27</f>
        <v>126393.48999999999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134200</v>
      </c>
      <c r="BA28" s="78">
        <f t="shared" si="6"/>
        <v>0</v>
      </c>
      <c r="BB28" s="77">
        <f t="shared" si="6"/>
        <v>26840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778478.12</v>
      </c>
      <c r="BW28" s="77">
        <f>BW23+BW24+BW25+BW26+BW27</f>
        <v>98138.19</v>
      </c>
      <c r="BX28" s="95">
        <f>BX23+BX24+BX25+BX26+BX27</f>
        <v>331033.03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66156.09999999999</v>
      </c>
      <c r="BM40" s="89">
        <v>0</v>
      </c>
      <c r="BN40" s="101">
        <v>93880.98</v>
      </c>
      <c r="BO40" s="97"/>
      <c r="BP40" s="89"/>
      <c r="BQ40" s="101"/>
      <c r="BR40" s="97"/>
      <c r="BS40" s="89"/>
      <c r="BT40" s="101"/>
      <c r="BU40" s="76"/>
      <c r="BV40" s="85">
        <f t="shared" si="10"/>
        <v>66156.09999999999</v>
      </c>
      <c r="BW40" s="77">
        <f t="shared" si="10"/>
        <v>0</v>
      </c>
      <c r="BX40" s="79">
        <f t="shared" si="10"/>
        <v>93880.98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66156.09999999999</v>
      </c>
      <c r="BM42" s="78">
        <f t="shared" si="12"/>
        <v>0</v>
      </c>
      <c r="BN42" s="77">
        <f t="shared" si="12"/>
        <v>93880.98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66156.09999999999</v>
      </c>
      <c r="BW42" s="77">
        <f>BW38+BW39+BW40+BW41</f>
        <v>0</v>
      </c>
      <c r="BX42" s="95">
        <f>BX38+BX39+BX40+BX41</f>
        <v>93880.98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194200.33</v>
      </c>
      <c r="BP45" s="89">
        <v>0</v>
      </c>
      <c r="BQ45" s="101">
        <v>194200.33000000002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194200.33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194200.33000000002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194200.33</v>
      </c>
      <c r="BP46" s="78">
        <f>BP45</f>
        <v>0</v>
      </c>
      <c r="BQ46" s="95">
        <f>BQ45</f>
        <v>194200.33000000002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194200.33</v>
      </c>
      <c r="BW46" s="77">
        <f>BW45</f>
        <v>0</v>
      </c>
      <c r="BX46" s="95">
        <f>BX45</f>
        <v>194200.33000000002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77176.20000000001</v>
      </c>
      <c r="BS49" s="89">
        <v>0</v>
      </c>
      <c r="BT49" s="101">
        <v>52976.200000000004</v>
      </c>
      <c r="BU49" s="76"/>
      <c r="BV49" s="85">
        <f aca="true" t="shared" si="15" ref="BV49:BX50">D49+G49+J49+M49+P49+S49+V49+Y49+AB49+AE49+AH49+AK49+AN49+AQ49+AT49+AW49+AZ49+BC49+BF49+BI49+BL49+BO49+BR49</f>
        <v>77176.20000000001</v>
      </c>
      <c r="BW49" s="77">
        <f t="shared" si="15"/>
        <v>0</v>
      </c>
      <c r="BX49" s="79">
        <f t="shared" si="15"/>
        <v>52976.200000000004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90249.85</v>
      </c>
      <c r="BS50" s="89">
        <v>0</v>
      </c>
      <c r="BT50" s="101">
        <v>87836.79</v>
      </c>
      <c r="BU50" s="76"/>
      <c r="BV50" s="85">
        <f t="shared" si="15"/>
        <v>90249.85</v>
      </c>
      <c r="BW50" s="77">
        <f t="shared" si="15"/>
        <v>0</v>
      </c>
      <c r="BX50" s="79">
        <f t="shared" si="15"/>
        <v>87836.79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167426.05000000002</v>
      </c>
      <c r="BS51" s="78">
        <f>BS49+BS50</f>
        <v>0</v>
      </c>
      <c r="BT51" s="77">
        <f>BT49+BT50</f>
        <v>140812.99</v>
      </c>
      <c r="BU51" s="85"/>
      <c r="BV51" s="85">
        <f>BV49+BV50</f>
        <v>167426.05000000002</v>
      </c>
      <c r="BW51" s="77">
        <f>BW49+BW50</f>
        <v>0</v>
      </c>
      <c r="BX51" s="95">
        <f>BX49+BX50</f>
        <v>140812.99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345274.86</v>
      </c>
      <c r="E53" s="86">
        <f t="shared" si="18"/>
        <v>12067.65</v>
      </c>
      <c r="F53" s="86">
        <f t="shared" si="18"/>
        <v>363437.80999999994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34756.44</v>
      </c>
      <c r="K53" s="86">
        <f t="shared" si="18"/>
        <v>0</v>
      </c>
      <c r="L53" s="86">
        <f t="shared" si="18"/>
        <v>35697.35999999999</v>
      </c>
      <c r="M53" s="86">
        <f t="shared" si="18"/>
        <v>57292.42</v>
      </c>
      <c r="N53" s="86">
        <f t="shared" si="18"/>
        <v>0</v>
      </c>
      <c r="O53" s="86">
        <f t="shared" si="18"/>
        <v>55652.16</v>
      </c>
      <c r="P53" s="86">
        <f t="shared" si="18"/>
        <v>15084.32</v>
      </c>
      <c r="Q53" s="86">
        <f t="shared" si="18"/>
        <v>0</v>
      </c>
      <c r="R53" s="86">
        <f t="shared" si="18"/>
        <v>13071.82</v>
      </c>
      <c r="S53" s="86">
        <f t="shared" si="18"/>
        <v>10972.369999999999</v>
      </c>
      <c r="T53" s="86">
        <f t="shared" si="18"/>
        <v>0</v>
      </c>
      <c r="U53" s="86">
        <f t="shared" si="18"/>
        <v>8691.83</v>
      </c>
      <c r="V53" s="86">
        <f t="shared" si="18"/>
        <v>61117.94</v>
      </c>
      <c r="W53" s="86">
        <f t="shared" si="18"/>
        <v>98138.19</v>
      </c>
      <c r="X53" s="86">
        <f t="shared" si="18"/>
        <v>5104.38</v>
      </c>
      <c r="Y53" s="86">
        <f t="shared" si="18"/>
        <v>6442.919999999999</v>
      </c>
      <c r="Z53" s="86">
        <f t="shared" si="18"/>
        <v>0</v>
      </c>
      <c r="AA53" s="86">
        <f t="shared" si="18"/>
        <v>8103.5599999999995</v>
      </c>
      <c r="AB53" s="86">
        <f t="shared" si="18"/>
        <v>202862.28</v>
      </c>
      <c r="AC53" s="86">
        <f t="shared" si="18"/>
        <v>0</v>
      </c>
      <c r="AD53" s="86">
        <f t="shared" si="18"/>
        <v>174261.19999999998</v>
      </c>
      <c r="AE53" s="86">
        <f t="shared" si="18"/>
        <v>170037.83000000002</v>
      </c>
      <c r="AF53" s="86">
        <f t="shared" si="18"/>
        <v>0</v>
      </c>
      <c r="AG53" s="86">
        <f t="shared" si="18"/>
        <v>129076.06999999999</v>
      </c>
      <c r="AH53" s="86">
        <f t="shared" si="18"/>
        <v>388781.6499999999</v>
      </c>
      <c r="AI53" s="86">
        <f t="shared" si="18"/>
        <v>0</v>
      </c>
      <c r="AJ53" s="86">
        <f aca="true" t="shared" si="19" ref="AJ53:BT53">AJ20+AJ28+AJ35+AJ42+AJ46+AJ51</f>
        <v>129631.15</v>
      </c>
      <c r="AK53" s="86">
        <f t="shared" si="19"/>
        <v>45613.84999999999</v>
      </c>
      <c r="AL53" s="86">
        <f t="shared" si="19"/>
        <v>0</v>
      </c>
      <c r="AM53" s="86">
        <f t="shared" si="19"/>
        <v>44630.66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7432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8795</v>
      </c>
      <c r="AX53" s="86">
        <f t="shared" si="19"/>
        <v>0</v>
      </c>
      <c r="AY53" s="86">
        <f t="shared" si="19"/>
        <v>6895</v>
      </c>
      <c r="AZ53" s="86">
        <f t="shared" si="19"/>
        <v>134200</v>
      </c>
      <c r="BA53" s="86">
        <f t="shared" si="19"/>
        <v>0</v>
      </c>
      <c r="BB53" s="86">
        <f t="shared" si="19"/>
        <v>26840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113688.65</v>
      </c>
      <c r="BM53" s="86">
        <f t="shared" si="19"/>
        <v>0</v>
      </c>
      <c r="BN53" s="86">
        <f t="shared" si="19"/>
        <v>165747.16999999998</v>
      </c>
      <c r="BO53" s="86">
        <f t="shared" si="19"/>
        <v>194200.33</v>
      </c>
      <c r="BP53" s="86">
        <f t="shared" si="19"/>
        <v>0</v>
      </c>
      <c r="BQ53" s="86">
        <f t="shared" si="19"/>
        <v>194200.33000000002</v>
      </c>
      <c r="BR53" s="86">
        <f t="shared" si="19"/>
        <v>167426.05000000002</v>
      </c>
      <c r="BS53" s="86">
        <f t="shared" si="19"/>
        <v>0</v>
      </c>
      <c r="BT53" s="86">
        <f t="shared" si="19"/>
        <v>140812.99</v>
      </c>
      <c r="BU53" s="86">
        <f>BU8</f>
        <v>0</v>
      </c>
      <c r="BV53" s="102">
        <f>BV8+BV20+BV28+BV35+BV42+BV46+BV51</f>
        <v>1961546.9100000004</v>
      </c>
      <c r="BW53" s="87">
        <f>BW20+BW28+BW35+BW42+BW46+BW51</f>
        <v>110205.84</v>
      </c>
      <c r="BX53" s="87">
        <f>BX20+BX28+BX35+BX42+BX46+BX51</f>
        <v>1509285.49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30064.029999999417</v>
      </c>
      <c r="BW54" s="93"/>
      <c r="BX54" s="94">
        <f>IF((Spese_Rendiconto_2017!BX53-Entrate_Rendiconto_2017!E58)&lt;0,Entrate_Rendiconto_2017!E58-Spese_Rendiconto_2017!BX53,0)</f>
        <v>121795.75000000023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2019-03-26T15:12:35Z</dcterms:modified>
  <cp:category/>
  <cp:version/>
  <cp:contentType/>
  <cp:contentStatus/>
</cp:coreProperties>
</file>