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<sst xmlns="http://schemas.openxmlformats.org/spreadsheetml/2006/main" count="870" uniqueCount="149">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</sst>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384195.1</v>
      </c>
      <c r="E5" s="38"/>
    </row>
    <row r="6" spans="2:5" ht="15">
      <c r="B6" s="8"/>
      <c r="C6" s="5" t="s">
        <v>5</v>
      </c>
      <c r="D6" s="39">
        <v>557226.75</v>
      </c>
      <c r="E6" s="40"/>
    </row>
    <row r="7" spans="2:5" ht="15">
      <c r="B7" s="8"/>
      <c r="C7" s="5" t="s">
        <v>6</v>
      </c>
      <c r="D7" s="39">
        <v>186711.80999999994</v>
      </c>
      <c r="E7" s="40"/>
    </row>
    <row r="8" spans="2:5" ht="15.75" thickBot="1">
      <c r="B8" s="9"/>
      <c r="C8" s="6" t="s">
        <v>7</v>
      </c>
      <c r="D8" s="41"/>
      <c r="E8" s="42">
        <v>1665136.15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1018543.48</v>
      </c>
      <c r="E10" s="45">
        <v>1031583.04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1018543.48</v>
      </c>
      <c r="E16" s="51">
        <f>E10+E11+E12+E13+E14+E15</f>
        <v>1031583.04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2160232.8200000003</v>
      </c>
      <c r="E18" s="45">
        <v>2276339.87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2160232.8200000003</v>
      </c>
      <c r="E23" s="51">
        <f>E18+E19+E20+E21+E22</f>
        <v>2276339.87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149234.88</v>
      </c>
      <c r="E25" s="45">
        <v>166152.09000000005</v>
      </c>
    </row>
    <row r="26" spans="2:5" ht="15">
      <c r="B26" s="13">
        <v>30200</v>
      </c>
      <c r="C26" s="54" t="s">
        <v>28</v>
      </c>
      <c r="D26" s="39">
        <v>0</v>
      </c>
      <c r="E26" s="45">
        <v>67.76</v>
      </c>
    </row>
    <row r="27" spans="2:5" ht="15">
      <c r="B27" s="13">
        <v>30300</v>
      </c>
      <c r="C27" s="54" t="s">
        <v>29</v>
      </c>
      <c r="D27" s="39">
        <v>1902.79</v>
      </c>
      <c r="E27" s="45">
        <v>1548.68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58877.509999999995</v>
      </c>
      <c r="E29" s="50">
        <v>38628.920000000006</v>
      </c>
    </row>
    <row r="30" spans="2:5" ht="15.75" thickBot="1">
      <c r="B30" s="16">
        <v>30000</v>
      </c>
      <c r="C30" s="15" t="s">
        <v>32</v>
      </c>
      <c r="D30" s="48">
        <f>D25+D26+D27+D28+D29</f>
        <v>210015.18</v>
      </c>
      <c r="E30" s="51">
        <f>E25+E26+E27+E28+E29</f>
        <v>206397.45000000007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271950.22</v>
      </c>
      <c r="E33" s="59">
        <v>271950.22</v>
      </c>
    </row>
    <row r="34" spans="2:5" ht="15">
      <c r="B34" s="13">
        <v>40300</v>
      </c>
      <c r="C34" s="54" t="s">
        <v>37</v>
      </c>
      <c r="D34" s="61">
        <v>162768.33000000002</v>
      </c>
      <c r="E34" s="45">
        <v>166268.33000000002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46526.61</v>
      </c>
      <c r="E36" s="50">
        <v>36904.54</v>
      </c>
    </row>
    <row r="37" spans="2:5" ht="15.75" thickBot="1">
      <c r="B37" s="16">
        <v>40000</v>
      </c>
      <c r="C37" s="15" t="s">
        <v>40</v>
      </c>
      <c r="D37" s="48">
        <f>D32+D33+D34+D35+D36</f>
        <v>481245.16</v>
      </c>
      <c r="E37" s="51">
        <f>E32+E33+E34+E35+E36</f>
        <v>475123.08999999997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474148.7499999998</v>
      </c>
      <c r="E54" s="45">
        <v>471030.4799999998</v>
      </c>
    </row>
    <row r="55" spans="2:5" ht="15">
      <c r="B55" s="13">
        <v>90200</v>
      </c>
      <c r="C55" s="54" t="s">
        <v>62</v>
      </c>
      <c r="D55" s="61">
        <v>8780.27</v>
      </c>
      <c r="E55" s="62">
        <v>6731.359999999998</v>
      </c>
    </row>
    <row r="56" spans="2:5" ht="15.75" thickBot="1">
      <c r="B56" s="16">
        <v>90000</v>
      </c>
      <c r="C56" s="15" t="s">
        <v>63</v>
      </c>
      <c r="D56" s="48">
        <f>D54+D55</f>
        <v>482929.01999999984</v>
      </c>
      <c r="E56" s="51">
        <f>E54+E55</f>
        <v>477761.8399999998</v>
      </c>
    </row>
    <row r="57" spans="2:5" ht="16.5" thickBot="1" thickTop="1">
      <c r="B57" s="109" t="s">
        <v>64</v>
      </c>
      <c r="C57" s="110"/>
      <c r="D57" s="52">
        <f>D16+D23+D30+D37+D43+D49+D52+D56</f>
        <v>4352965.66</v>
      </c>
      <c r="E57" s="55">
        <f>E16+E23+E30+E37+E43+E49+E52+E56</f>
        <v>4467205.29</v>
      </c>
    </row>
    <row r="58" spans="2:5" ht="16.5" thickBot="1" thickTop="1">
      <c r="B58" s="109" t="s">
        <v>65</v>
      </c>
      <c r="C58" s="110"/>
      <c r="D58" s="52">
        <f>D57+D5+D6+D7+D8</f>
        <v>5481099.319999999</v>
      </c>
      <c r="E58" s="55">
        <f>E57+E5+E6+E7+E8</f>
        <v>6132341.4399999995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18210.46</v>
      </c>
      <c r="BV8" s="77">
        <f>BU8</f>
        <v>18210.46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579482.6200000001</v>
      </c>
      <c r="E10" s="89">
        <v>0</v>
      </c>
      <c r="F10" s="90">
        <v>576155.36</v>
      </c>
      <c r="G10" s="88"/>
      <c r="H10" s="89"/>
      <c r="I10" s="90"/>
      <c r="J10" s="97">
        <v>75331.07</v>
      </c>
      <c r="K10" s="89">
        <v>0</v>
      </c>
      <c r="L10" s="101">
        <v>79364.62999999999</v>
      </c>
      <c r="M10" s="91"/>
      <c r="N10" s="89"/>
      <c r="O10" s="90"/>
      <c r="P10" s="91">
        <v>90775.2</v>
      </c>
      <c r="Q10" s="89">
        <v>0</v>
      </c>
      <c r="R10" s="90">
        <v>92617.75000000001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84841.38</v>
      </c>
      <c r="AL10" s="89">
        <v>0</v>
      </c>
      <c r="AM10" s="90">
        <v>84841.38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830430.2700000001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832979.12</v>
      </c>
    </row>
    <row r="11" spans="2:76" ht="15">
      <c r="B11" s="13">
        <v>102</v>
      </c>
      <c r="C11" s="25" t="s">
        <v>92</v>
      </c>
      <c r="D11" s="88">
        <v>67020.51000000001</v>
      </c>
      <c r="E11" s="89">
        <v>0</v>
      </c>
      <c r="F11" s="90">
        <v>63777.799999999996</v>
      </c>
      <c r="G11" s="88"/>
      <c r="H11" s="89"/>
      <c r="I11" s="90"/>
      <c r="J11" s="97">
        <v>5041.16</v>
      </c>
      <c r="K11" s="89">
        <v>0</v>
      </c>
      <c r="L11" s="101">
        <v>5171.610000000001</v>
      </c>
      <c r="M11" s="91">
        <v>249.55</v>
      </c>
      <c r="N11" s="89">
        <v>0</v>
      </c>
      <c r="O11" s="90">
        <v>249.55</v>
      </c>
      <c r="P11" s="91">
        <v>6503.46</v>
      </c>
      <c r="Q11" s="89">
        <v>0</v>
      </c>
      <c r="R11" s="90">
        <v>6503.460000000001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5943.35</v>
      </c>
      <c r="AL11" s="89">
        <v>0</v>
      </c>
      <c r="AM11" s="90">
        <v>5943.35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>
        <v>0</v>
      </c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84758.03000000003</v>
      </c>
      <c r="BW11" s="77">
        <f t="shared" si="1"/>
        <v>0</v>
      </c>
      <c r="BX11" s="79">
        <f t="shared" si="2"/>
        <v>81645.77000000002</v>
      </c>
    </row>
    <row r="12" spans="2:76" ht="15">
      <c r="B12" s="13">
        <v>103</v>
      </c>
      <c r="C12" s="25" t="s">
        <v>93</v>
      </c>
      <c r="D12" s="88">
        <v>320627.05999999994</v>
      </c>
      <c r="E12" s="89">
        <v>7306.67</v>
      </c>
      <c r="F12" s="90">
        <v>369171.1400000001</v>
      </c>
      <c r="G12" s="88"/>
      <c r="H12" s="89"/>
      <c r="I12" s="90"/>
      <c r="J12" s="97">
        <v>8121.49</v>
      </c>
      <c r="K12" s="89">
        <v>0</v>
      </c>
      <c r="L12" s="101">
        <v>8266.68</v>
      </c>
      <c r="M12" s="91">
        <v>160227.61</v>
      </c>
      <c r="N12" s="89">
        <v>0</v>
      </c>
      <c r="O12" s="90">
        <v>183642.93999999994</v>
      </c>
      <c r="P12" s="91">
        <v>11522.94</v>
      </c>
      <c r="Q12" s="89">
        <v>0</v>
      </c>
      <c r="R12" s="90">
        <v>11352.050000000003</v>
      </c>
      <c r="S12" s="91">
        <v>21104.43</v>
      </c>
      <c r="T12" s="89">
        <v>0</v>
      </c>
      <c r="U12" s="90">
        <v>37472.11</v>
      </c>
      <c r="V12" s="91">
        <v>1965.42</v>
      </c>
      <c r="W12" s="89">
        <v>0</v>
      </c>
      <c r="X12" s="90">
        <v>1679.9</v>
      </c>
      <c r="Y12" s="91"/>
      <c r="Z12" s="89"/>
      <c r="AA12" s="90"/>
      <c r="AB12" s="91">
        <v>562451.57</v>
      </c>
      <c r="AC12" s="89">
        <v>0</v>
      </c>
      <c r="AD12" s="90">
        <v>527467.5700000001</v>
      </c>
      <c r="AE12" s="91">
        <v>165429.18</v>
      </c>
      <c r="AF12" s="89">
        <v>0</v>
      </c>
      <c r="AG12" s="90">
        <v>174945.53000000006</v>
      </c>
      <c r="AH12" s="91">
        <v>3148.92</v>
      </c>
      <c r="AI12" s="89">
        <v>0</v>
      </c>
      <c r="AJ12" s="90">
        <v>7587.07</v>
      </c>
      <c r="AK12" s="91">
        <v>223115.4</v>
      </c>
      <c r="AL12" s="89">
        <v>0</v>
      </c>
      <c r="AM12" s="90">
        <v>237909.8</v>
      </c>
      <c r="AN12" s="91"/>
      <c r="AO12" s="89"/>
      <c r="AP12" s="90"/>
      <c r="AQ12" s="91"/>
      <c r="AR12" s="89"/>
      <c r="AS12" s="90"/>
      <c r="AT12" s="91">
        <v>0</v>
      </c>
      <c r="AU12" s="89">
        <v>0</v>
      </c>
      <c r="AV12" s="90">
        <v>0</v>
      </c>
      <c r="AW12" s="91"/>
      <c r="AX12" s="89"/>
      <c r="AY12" s="90"/>
      <c r="AZ12" s="91">
        <v>62318.82000000001</v>
      </c>
      <c r="BA12" s="89">
        <v>0</v>
      </c>
      <c r="BB12" s="90">
        <v>57425.66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1540032.8399999996</v>
      </c>
      <c r="BW12" s="77">
        <f t="shared" si="1"/>
        <v>7306.67</v>
      </c>
      <c r="BX12" s="79">
        <f t="shared" si="2"/>
        <v>1616920.4500000002</v>
      </c>
    </row>
    <row r="13" spans="2:76" ht="15">
      <c r="B13" s="13">
        <v>104</v>
      </c>
      <c r="C13" s="25" t="s">
        <v>19</v>
      </c>
      <c r="D13" s="88">
        <v>17324.06</v>
      </c>
      <c r="E13" s="89">
        <v>0</v>
      </c>
      <c r="F13" s="90">
        <v>26165.139999999996</v>
      </c>
      <c r="G13" s="88"/>
      <c r="H13" s="89"/>
      <c r="I13" s="90"/>
      <c r="J13" s="97">
        <v>13585</v>
      </c>
      <c r="K13" s="89">
        <v>0</v>
      </c>
      <c r="L13" s="101">
        <v>9600</v>
      </c>
      <c r="M13" s="91">
        <v>36006.23</v>
      </c>
      <c r="N13" s="89">
        <v>0</v>
      </c>
      <c r="O13" s="90">
        <v>33504.98</v>
      </c>
      <c r="P13" s="91">
        <v>32940</v>
      </c>
      <c r="Q13" s="89">
        <v>0</v>
      </c>
      <c r="R13" s="90">
        <v>33500</v>
      </c>
      <c r="S13" s="91">
        <v>15014.19</v>
      </c>
      <c r="T13" s="89">
        <v>0</v>
      </c>
      <c r="U13" s="90">
        <v>19191.260000000002</v>
      </c>
      <c r="V13" s="91">
        <v>13000</v>
      </c>
      <c r="W13" s="89">
        <v>0</v>
      </c>
      <c r="X13" s="90">
        <v>18046.5</v>
      </c>
      <c r="Y13" s="91"/>
      <c r="Z13" s="89"/>
      <c r="AA13" s="90"/>
      <c r="AB13" s="91">
        <v>3548.56</v>
      </c>
      <c r="AC13" s="89">
        <v>0</v>
      </c>
      <c r="AD13" s="90">
        <v>3548.56</v>
      </c>
      <c r="AE13" s="91">
        <v>1118.14</v>
      </c>
      <c r="AF13" s="89">
        <v>0</v>
      </c>
      <c r="AG13" s="90">
        <v>1990.33</v>
      </c>
      <c r="AH13" s="91">
        <v>15800</v>
      </c>
      <c r="AI13" s="89">
        <v>0</v>
      </c>
      <c r="AJ13" s="90">
        <v>15800</v>
      </c>
      <c r="AK13" s="91">
        <v>410250.29</v>
      </c>
      <c r="AL13" s="89">
        <v>0</v>
      </c>
      <c r="AM13" s="90">
        <v>441393.07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>
        <v>199.69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558586.47</v>
      </c>
      <c r="BW13" s="77">
        <f t="shared" si="1"/>
        <v>0</v>
      </c>
      <c r="BX13" s="79">
        <f t="shared" si="2"/>
        <v>602939.5299999999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12891.689999999999</v>
      </c>
      <c r="BM16" s="89">
        <v>0</v>
      </c>
      <c r="BN16" s="90">
        <v>12891.689999999999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12891.689999999999</v>
      </c>
      <c r="BW16" s="77">
        <f t="shared" si="1"/>
        <v>0</v>
      </c>
      <c r="BX16" s="79">
        <f t="shared" si="2"/>
        <v>12891.689999999999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26484.920000000002</v>
      </c>
      <c r="E19" s="89">
        <v>0</v>
      </c>
      <c r="F19" s="90">
        <v>33836.96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2206.66</v>
      </c>
      <c r="N19" s="89">
        <v>0</v>
      </c>
      <c r="O19" s="101">
        <v>2206.66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1315.96</v>
      </c>
      <c r="AF19" s="89">
        <v>0</v>
      </c>
      <c r="AG19" s="101">
        <v>1315.96</v>
      </c>
      <c r="AH19" s="97">
        <v>671.53</v>
      </c>
      <c r="AI19" s="89">
        <v>0</v>
      </c>
      <c r="AJ19" s="101">
        <v>671.53</v>
      </c>
      <c r="AK19" s="97">
        <v>182.28</v>
      </c>
      <c r="AL19" s="89">
        <v>0</v>
      </c>
      <c r="AM19" s="101">
        <v>182.28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45341</v>
      </c>
      <c r="AX19" s="89">
        <v>0</v>
      </c>
      <c r="AY19" s="101">
        <v>29393</v>
      </c>
      <c r="AZ19" s="97">
        <v>0</v>
      </c>
      <c r="BA19" s="89">
        <v>0</v>
      </c>
      <c r="BB19" s="101">
        <v>0</v>
      </c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76202.35</v>
      </c>
      <c r="BW19" s="77">
        <f t="shared" si="1"/>
        <v>0</v>
      </c>
      <c r="BX19" s="79">
        <f t="shared" si="2"/>
        <v>67606.38999999998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1010939.1700000002</v>
      </c>
      <c r="E20" s="78">
        <f t="shared" si="3"/>
        <v>7306.67</v>
      </c>
      <c r="F20" s="79">
        <f t="shared" si="3"/>
        <v>1069106.4000000001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102078.72000000002</v>
      </c>
      <c r="K20" s="78">
        <f t="shared" si="3"/>
        <v>0</v>
      </c>
      <c r="L20" s="77">
        <f t="shared" si="3"/>
        <v>102402.91999999998</v>
      </c>
      <c r="M20" s="98">
        <f t="shared" si="3"/>
        <v>198690.05</v>
      </c>
      <c r="N20" s="78">
        <f t="shared" si="3"/>
        <v>0</v>
      </c>
      <c r="O20" s="77">
        <f t="shared" si="3"/>
        <v>219604.12999999995</v>
      </c>
      <c r="P20" s="98">
        <f t="shared" si="3"/>
        <v>141741.6</v>
      </c>
      <c r="Q20" s="78">
        <f t="shared" si="3"/>
        <v>0</v>
      </c>
      <c r="R20" s="77">
        <f t="shared" si="3"/>
        <v>143973.26</v>
      </c>
      <c r="S20" s="98">
        <f t="shared" si="3"/>
        <v>36118.62</v>
      </c>
      <c r="T20" s="78">
        <f t="shared" si="3"/>
        <v>0</v>
      </c>
      <c r="U20" s="77">
        <f t="shared" si="3"/>
        <v>56663.37</v>
      </c>
      <c r="V20" s="98">
        <f t="shared" si="3"/>
        <v>14965.42</v>
      </c>
      <c r="W20" s="78">
        <f t="shared" si="3"/>
        <v>0</v>
      </c>
      <c r="X20" s="77">
        <f t="shared" si="3"/>
        <v>19726.4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566000.13</v>
      </c>
      <c r="AC20" s="78">
        <f t="shared" si="3"/>
        <v>0</v>
      </c>
      <c r="AD20" s="77">
        <f t="shared" si="3"/>
        <v>531016.1300000001</v>
      </c>
      <c r="AE20" s="98">
        <f t="shared" si="3"/>
        <v>167863.28</v>
      </c>
      <c r="AF20" s="78">
        <f t="shared" si="3"/>
        <v>0</v>
      </c>
      <c r="AG20" s="77">
        <f t="shared" si="3"/>
        <v>178251.82000000004</v>
      </c>
      <c r="AH20" s="98">
        <f t="shared" si="3"/>
        <v>19620.449999999997</v>
      </c>
      <c r="AI20" s="78">
        <f t="shared" si="3"/>
        <v>0</v>
      </c>
      <c r="AJ20" s="77">
        <f t="shared" si="3"/>
        <v>24058.6</v>
      </c>
      <c r="AK20" s="98">
        <f t="shared" si="3"/>
        <v>724332.7</v>
      </c>
      <c r="AL20" s="78">
        <f t="shared" si="3"/>
        <v>0</v>
      </c>
      <c r="AM20" s="77">
        <f t="shared" si="3"/>
        <v>770269.8800000001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45341</v>
      </c>
      <c r="AX20" s="78">
        <f t="shared" si="3"/>
        <v>0</v>
      </c>
      <c r="AY20" s="77">
        <f t="shared" si="3"/>
        <v>29393</v>
      </c>
      <c r="AZ20" s="98">
        <f t="shared" si="3"/>
        <v>62318.82000000001</v>
      </c>
      <c r="BA20" s="78">
        <f t="shared" si="3"/>
        <v>0</v>
      </c>
      <c r="BB20" s="77">
        <f t="shared" si="3"/>
        <v>57625.350000000006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12891.689999999999</v>
      </c>
      <c r="BM20" s="78">
        <f t="shared" si="3"/>
        <v>0</v>
      </c>
      <c r="BN20" s="77">
        <f t="shared" si="3"/>
        <v>12891.689999999999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3102901.6499999994</v>
      </c>
      <c r="BW20" s="77">
        <f>BW10+BW11+BW12+BW13+BW14+BW15+BW16+BW17+BW18+BW19</f>
        <v>7306.67</v>
      </c>
      <c r="BX20" s="95">
        <f>BX10+BX11+BX12+BX13+BX14+BX15+BX16+BX17+BX18+BX19</f>
        <v>3214982.95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8650.880000000001</v>
      </c>
      <c r="E24" s="89">
        <v>0</v>
      </c>
      <c r="F24" s="90">
        <v>8523.58</v>
      </c>
      <c r="G24" s="88"/>
      <c r="H24" s="89"/>
      <c r="I24" s="90"/>
      <c r="J24" s="97">
        <v>2000</v>
      </c>
      <c r="K24" s="89">
        <v>0</v>
      </c>
      <c r="L24" s="101">
        <v>2000</v>
      </c>
      <c r="M24" s="97">
        <v>102205.40999999999</v>
      </c>
      <c r="N24" s="89">
        <v>0</v>
      </c>
      <c r="O24" s="101">
        <v>92158.09999999999</v>
      </c>
      <c r="P24" s="97">
        <v>189521.96</v>
      </c>
      <c r="Q24" s="89">
        <v>0</v>
      </c>
      <c r="R24" s="101">
        <v>158426.22</v>
      </c>
      <c r="S24" s="97">
        <v>1250.26</v>
      </c>
      <c r="T24" s="89">
        <v>0</v>
      </c>
      <c r="U24" s="101">
        <v>1250.26</v>
      </c>
      <c r="V24" s="97"/>
      <c r="W24" s="89"/>
      <c r="X24" s="101"/>
      <c r="Y24" s="97"/>
      <c r="Z24" s="89"/>
      <c r="AA24" s="101"/>
      <c r="AB24" s="97">
        <v>87.46</v>
      </c>
      <c r="AC24" s="89">
        <v>0</v>
      </c>
      <c r="AD24" s="101">
        <v>0</v>
      </c>
      <c r="AE24" s="97">
        <v>113718.83</v>
      </c>
      <c r="AF24" s="89">
        <v>254819.50999999998</v>
      </c>
      <c r="AG24" s="101">
        <v>118813.05999999998</v>
      </c>
      <c r="AH24" s="97"/>
      <c r="AI24" s="89"/>
      <c r="AJ24" s="101"/>
      <c r="AK24" s="97">
        <v>143999.99</v>
      </c>
      <c r="AL24" s="89">
        <v>0</v>
      </c>
      <c r="AM24" s="101">
        <v>149895.09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561434.79</v>
      </c>
      <c r="BW24" s="77">
        <f t="shared" si="4"/>
        <v>254819.50999999998</v>
      </c>
      <c r="BX24" s="79">
        <f t="shared" si="4"/>
        <v>531066.3099999999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0</v>
      </c>
      <c r="Z25" s="89">
        <v>81511.22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81511.22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17725.57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17725.57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8650.880000000001</v>
      </c>
      <c r="E28" s="78">
        <f t="shared" si="5"/>
        <v>0</v>
      </c>
      <c r="F28" s="79">
        <f t="shared" si="5"/>
        <v>8523.58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2000</v>
      </c>
      <c r="K28" s="78">
        <f t="shared" si="5"/>
        <v>0</v>
      </c>
      <c r="L28" s="77">
        <f t="shared" si="5"/>
        <v>2000</v>
      </c>
      <c r="M28" s="98">
        <f t="shared" si="5"/>
        <v>102205.40999999999</v>
      </c>
      <c r="N28" s="78">
        <f t="shared" si="5"/>
        <v>0</v>
      </c>
      <c r="O28" s="77">
        <f t="shared" si="5"/>
        <v>92158.09999999999</v>
      </c>
      <c r="P28" s="98">
        <f t="shared" si="5"/>
        <v>189521.96</v>
      </c>
      <c r="Q28" s="78">
        <f t="shared" si="5"/>
        <v>0</v>
      </c>
      <c r="R28" s="77">
        <f t="shared" si="5"/>
        <v>158426.22</v>
      </c>
      <c r="S28" s="98">
        <f t="shared" si="5"/>
        <v>1250.26</v>
      </c>
      <c r="T28" s="78">
        <f t="shared" si="5"/>
        <v>0</v>
      </c>
      <c r="U28" s="77">
        <f t="shared" si="5"/>
        <v>1250.26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81511.22</v>
      </c>
      <c r="AA28" s="77">
        <f t="shared" si="5"/>
        <v>0</v>
      </c>
      <c r="AB28" s="98">
        <f t="shared" si="5"/>
        <v>87.46</v>
      </c>
      <c r="AC28" s="78">
        <f t="shared" si="5"/>
        <v>0</v>
      </c>
      <c r="AD28" s="77">
        <f t="shared" si="5"/>
        <v>0</v>
      </c>
      <c r="AE28" s="98">
        <f t="shared" si="5"/>
        <v>113718.83</v>
      </c>
      <c r="AF28" s="78">
        <f t="shared" si="5"/>
        <v>254819.50999999998</v>
      </c>
      <c r="AG28" s="77">
        <f t="shared" si="5"/>
        <v>118813.05999999998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143999.99</v>
      </c>
      <c r="AL28" s="78">
        <f t="shared" si="6"/>
        <v>17725.57</v>
      </c>
      <c r="AM28" s="77">
        <f t="shared" si="6"/>
        <v>149895.09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561434.79</v>
      </c>
      <c r="BW28" s="77">
        <f>BW23+BW24+BW25+BW26+BW27</f>
        <v>354056.3</v>
      </c>
      <c r="BX28" s="95">
        <f>BX23+BX24+BX25+BX26+BX27</f>
        <v>531066.3099999999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81587.19</v>
      </c>
      <c r="BM40" s="89">
        <v>0</v>
      </c>
      <c r="BN40" s="101">
        <v>81587.19</v>
      </c>
      <c r="BO40" s="97"/>
      <c r="BP40" s="89"/>
      <c r="BQ40" s="101"/>
      <c r="BR40" s="97"/>
      <c r="BS40" s="89"/>
      <c r="BT40" s="101"/>
      <c r="BU40" s="76"/>
      <c r="BV40" s="85">
        <f t="shared" si="10"/>
        <v>81587.19</v>
      </c>
      <c r="BW40" s="77">
        <f t="shared" si="10"/>
        <v>0</v>
      </c>
      <c r="BX40" s="79">
        <f t="shared" si="10"/>
        <v>81587.19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81587.19</v>
      </c>
      <c r="BM42" s="78">
        <f t="shared" si="12"/>
        <v>0</v>
      </c>
      <c r="BN42" s="77">
        <f t="shared" si="12"/>
        <v>81587.19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81587.19</v>
      </c>
      <c r="BW42" s="77">
        <f>BW38+BW39+BW40+BW41</f>
        <v>0</v>
      </c>
      <c r="BX42" s="95">
        <f>BX38+BX39+BX40+BX41</f>
        <v>81587.19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474148.74999999994</v>
      </c>
      <c r="BS49" s="89">
        <v>0</v>
      </c>
      <c r="BT49" s="101">
        <v>464629.5799999999</v>
      </c>
      <c r="BU49" s="76"/>
      <c r="BV49" s="85">
        <f aca="true" t="shared" si="15" ref="BV49:BX50">D49+G49+J49+M49+P49+S49+V49+Y49+AB49+AE49+AH49+AK49+AN49+AQ49+AT49+AW49+AZ49+BC49+BF49+BI49+BL49+BO49+BR49</f>
        <v>474148.74999999994</v>
      </c>
      <c r="BW49" s="77">
        <f t="shared" si="15"/>
        <v>0</v>
      </c>
      <c r="BX49" s="79">
        <f t="shared" si="15"/>
        <v>464629.5799999999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8780.269999999999</v>
      </c>
      <c r="BS50" s="89">
        <v>0</v>
      </c>
      <c r="BT50" s="101">
        <v>4231.63</v>
      </c>
      <c r="BU50" s="76"/>
      <c r="BV50" s="85">
        <f t="shared" si="15"/>
        <v>8780.269999999999</v>
      </c>
      <c r="BW50" s="77">
        <f t="shared" si="15"/>
        <v>0</v>
      </c>
      <c r="BX50" s="79">
        <f t="shared" si="15"/>
        <v>4231.63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482929.01999999996</v>
      </c>
      <c r="BS51" s="78">
        <f>BS49+BS50</f>
        <v>0</v>
      </c>
      <c r="BT51" s="77">
        <f>BT49+BT50</f>
        <v>468861.2099999999</v>
      </c>
      <c r="BU51" s="85"/>
      <c r="BV51" s="85">
        <f>BV49+BV50</f>
        <v>482929.01999999996</v>
      </c>
      <c r="BW51" s="77">
        <f>BW49+BW50</f>
        <v>0</v>
      </c>
      <c r="BX51" s="95">
        <f>BX49+BX50</f>
        <v>468861.2099999999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1019590.0500000002</v>
      </c>
      <c r="E53" s="86">
        <f t="shared" si="18"/>
        <v>7306.67</v>
      </c>
      <c r="F53" s="86">
        <f t="shared" si="18"/>
        <v>1077629.9800000002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104078.72000000002</v>
      </c>
      <c r="K53" s="86">
        <f t="shared" si="18"/>
        <v>0</v>
      </c>
      <c r="L53" s="86">
        <f t="shared" si="18"/>
        <v>104402.91999999998</v>
      </c>
      <c r="M53" s="86">
        <f t="shared" si="18"/>
        <v>300895.45999999996</v>
      </c>
      <c r="N53" s="86">
        <f t="shared" si="18"/>
        <v>0</v>
      </c>
      <c r="O53" s="86">
        <f t="shared" si="18"/>
        <v>311762.2299999999</v>
      </c>
      <c r="P53" s="86">
        <f t="shared" si="18"/>
        <v>331263.56</v>
      </c>
      <c r="Q53" s="86">
        <f t="shared" si="18"/>
        <v>0</v>
      </c>
      <c r="R53" s="86">
        <f t="shared" si="18"/>
        <v>302399.48</v>
      </c>
      <c r="S53" s="86">
        <f t="shared" si="18"/>
        <v>37368.880000000005</v>
      </c>
      <c r="T53" s="86">
        <f t="shared" si="18"/>
        <v>0</v>
      </c>
      <c r="U53" s="86">
        <f t="shared" si="18"/>
        <v>57913.630000000005</v>
      </c>
      <c r="V53" s="86">
        <f t="shared" si="18"/>
        <v>14965.42</v>
      </c>
      <c r="W53" s="86">
        <f t="shared" si="18"/>
        <v>0</v>
      </c>
      <c r="X53" s="86">
        <f t="shared" si="18"/>
        <v>19726.4</v>
      </c>
      <c r="Y53" s="86">
        <f t="shared" si="18"/>
        <v>0</v>
      </c>
      <c r="Z53" s="86">
        <f t="shared" si="18"/>
        <v>81511.22</v>
      </c>
      <c r="AA53" s="86">
        <f t="shared" si="18"/>
        <v>0</v>
      </c>
      <c r="AB53" s="86">
        <f t="shared" si="18"/>
        <v>566087.59</v>
      </c>
      <c r="AC53" s="86">
        <f t="shared" si="18"/>
        <v>0</v>
      </c>
      <c r="AD53" s="86">
        <f t="shared" si="18"/>
        <v>531016.1300000001</v>
      </c>
      <c r="AE53" s="86">
        <f t="shared" si="18"/>
        <v>281582.11</v>
      </c>
      <c r="AF53" s="86">
        <f t="shared" si="18"/>
        <v>254819.50999999998</v>
      </c>
      <c r="AG53" s="86">
        <f t="shared" si="18"/>
        <v>297064.88</v>
      </c>
      <c r="AH53" s="86">
        <f t="shared" si="18"/>
        <v>19620.449999999997</v>
      </c>
      <c r="AI53" s="86">
        <f t="shared" si="18"/>
        <v>0</v>
      </c>
      <c r="AJ53" s="86">
        <f aca="true" t="shared" si="19" ref="AJ53:BT53">AJ20+AJ28+AJ35+AJ42+AJ46+AJ51</f>
        <v>24058.6</v>
      </c>
      <c r="AK53" s="86">
        <f t="shared" si="19"/>
        <v>868332.69</v>
      </c>
      <c r="AL53" s="86">
        <f t="shared" si="19"/>
        <v>17725.57</v>
      </c>
      <c r="AM53" s="86">
        <f t="shared" si="19"/>
        <v>920164.9700000001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45341</v>
      </c>
      <c r="AX53" s="86">
        <f t="shared" si="19"/>
        <v>0</v>
      </c>
      <c r="AY53" s="86">
        <f t="shared" si="19"/>
        <v>29393</v>
      </c>
      <c r="AZ53" s="86">
        <f t="shared" si="19"/>
        <v>62318.82000000001</v>
      </c>
      <c r="BA53" s="86">
        <f t="shared" si="19"/>
        <v>0</v>
      </c>
      <c r="BB53" s="86">
        <f t="shared" si="19"/>
        <v>57625.350000000006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94478.88</v>
      </c>
      <c r="BM53" s="86">
        <f t="shared" si="19"/>
        <v>0</v>
      </c>
      <c r="BN53" s="86">
        <f t="shared" si="19"/>
        <v>94478.88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482929.01999999996</v>
      </c>
      <c r="BS53" s="86">
        <f t="shared" si="19"/>
        <v>0</v>
      </c>
      <c r="BT53" s="86">
        <f t="shared" si="19"/>
        <v>468861.2099999999</v>
      </c>
      <c r="BU53" s="86">
        <f>BU8</f>
        <v>18210.46</v>
      </c>
      <c r="BV53" s="102">
        <f>BV8+BV20+BV28+BV35+BV42+BV46+BV51</f>
        <v>4247063.109999999</v>
      </c>
      <c r="BW53" s="87">
        <f>BW20+BW28+BW35+BW42+BW46+BW51</f>
        <v>361362.97</v>
      </c>
      <c r="BX53" s="87">
        <f>BX20+BX28+BX35+BX42+BX46+BX51</f>
        <v>4296497.66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872673.24</v>
      </c>
      <c r="BW54" s="93"/>
      <c r="BX54" s="94">
        <f>IF((Spese_Rendiconto_2018!BX53-Entrate_Rendiconto_2018!E58)&lt;0,Entrate_Rendiconto_2018!E58-Spese_Rendiconto_2018!BX53,0)</f>
        <v>1835843.7799999993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2019-05-09T12:18:15Z</dcterms:modified>
  <cp:category/>
  <cp:version/>
  <cp:contentType/>
  <cp:contentStatus/>
</cp:coreProperties>
</file>