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<sst xmlns="http://schemas.openxmlformats.org/spreadsheetml/2006/main" count="870" uniqueCount="149">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</sst>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70926.3</v>
      </c>
      <c r="E5" s="38"/>
    </row>
    <row r="6" spans="2:5" ht="15">
      <c r="B6" s="8"/>
      <c r="C6" s="5" t="s">
        <v>5</v>
      </c>
      <c r="D6" s="39">
        <v>664081.76</v>
      </c>
      <c r="E6" s="40"/>
    </row>
    <row r="7" spans="2:5" ht="15">
      <c r="B7" s="8"/>
      <c r="C7" s="5" t="s">
        <v>6</v>
      </c>
      <c r="D7" s="39">
        <v>759196.27</v>
      </c>
      <c r="E7" s="40"/>
    </row>
    <row r="8" spans="2:5" ht="15.75" thickBot="1">
      <c r="B8" s="9"/>
      <c r="C8" s="6" t="s">
        <v>7</v>
      </c>
      <c r="D8" s="41"/>
      <c r="E8" s="42">
        <v>3598206.31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177490.43</v>
      </c>
      <c r="E10" s="45">
        <v>178117.89999999997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181221.30000000002</v>
      </c>
      <c r="E14" s="45">
        <v>186655.11000000002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358711.73</v>
      </c>
      <c r="E16" s="51">
        <f>E10+E11+E12+E13+E14+E15</f>
        <v>364773.01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887973.0800000001</v>
      </c>
      <c r="E18" s="45">
        <v>970210.86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887973.0800000001</v>
      </c>
      <c r="E23" s="51">
        <f>E18+E19+E20+E21+E22</f>
        <v>970210.86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65388.99</v>
      </c>
      <c r="E25" s="45">
        <v>79282.86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0.04</v>
      </c>
      <c r="E27" s="45">
        <v>0.02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143.54</v>
      </c>
      <c r="E29" s="50">
        <v>143.54</v>
      </c>
    </row>
    <row r="30" spans="2:5" ht="15.75" thickBot="1">
      <c r="B30" s="16">
        <v>30000</v>
      </c>
      <c r="C30" s="15" t="s">
        <v>32</v>
      </c>
      <c r="D30" s="48">
        <f>D25+D26+D27+D28+D29</f>
        <v>65532.57</v>
      </c>
      <c r="E30" s="51">
        <f>E25+E26+E27+E28+E29</f>
        <v>79426.42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167598.33000000002</v>
      </c>
      <c r="E33" s="59">
        <v>183921.47</v>
      </c>
    </row>
    <row r="34" spans="2:5" ht="15">
      <c r="B34" s="13">
        <v>40300</v>
      </c>
      <c r="C34" s="54" t="s">
        <v>37</v>
      </c>
      <c r="D34" s="61">
        <v>4839.01</v>
      </c>
      <c r="E34" s="45">
        <v>4839.01</v>
      </c>
    </row>
    <row r="35" spans="2:5" ht="15">
      <c r="B35" s="13">
        <v>40400</v>
      </c>
      <c r="C35" s="54" t="s">
        <v>38</v>
      </c>
      <c r="D35" s="39">
        <v>2265.85</v>
      </c>
      <c r="E35" s="45">
        <v>2265.85</v>
      </c>
    </row>
    <row r="36" spans="2:5" ht="15">
      <c r="B36" s="13">
        <v>40500</v>
      </c>
      <c r="C36" s="54" t="s">
        <v>39</v>
      </c>
      <c r="D36" s="49">
        <v>11038.050000000001</v>
      </c>
      <c r="E36" s="50">
        <v>11038.050000000001</v>
      </c>
    </row>
    <row r="37" spans="2:5" ht="15.75" thickBot="1">
      <c r="B37" s="16">
        <v>40000</v>
      </c>
      <c r="C37" s="15" t="s">
        <v>40</v>
      </c>
      <c r="D37" s="48">
        <f>D32+D33+D34+D35+D36</f>
        <v>185741.24000000002</v>
      </c>
      <c r="E37" s="51">
        <f>E32+E33+E34+E35+E36</f>
        <v>202064.38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194119.59000000003</v>
      </c>
      <c r="E54" s="45">
        <v>194119.59000000005</v>
      </c>
    </row>
    <row r="55" spans="2:5" ht="15">
      <c r="B55" s="13">
        <v>90200</v>
      </c>
      <c r="C55" s="54" t="s">
        <v>62</v>
      </c>
      <c r="D55" s="61">
        <v>13915.94</v>
      </c>
      <c r="E55" s="62">
        <v>9663.460000000003</v>
      </c>
    </row>
    <row r="56" spans="2:5" ht="15.75" thickBot="1">
      <c r="B56" s="16">
        <v>90000</v>
      </c>
      <c r="C56" s="15" t="s">
        <v>63</v>
      </c>
      <c r="D56" s="48">
        <f>D54+D55</f>
        <v>208035.53000000003</v>
      </c>
      <c r="E56" s="51">
        <f>E54+E55</f>
        <v>203783.05000000005</v>
      </c>
    </row>
    <row r="57" spans="2:5" ht="16.5" thickBot="1" thickTop="1">
      <c r="B57" s="109" t="s">
        <v>64</v>
      </c>
      <c r="C57" s="110"/>
      <c r="D57" s="52">
        <f>D16+D23+D30+D37+D43+D49+D52+D56</f>
        <v>1705994.1500000001</v>
      </c>
      <c r="E57" s="55">
        <f>E16+E23+E30+E37+E43+E49+E52+E56</f>
        <v>1820257.72</v>
      </c>
    </row>
    <row r="58" spans="2:5" ht="16.5" thickBot="1" thickTop="1">
      <c r="B58" s="109" t="s">
        <v>65</v>
      </c>
      <c r="C58" s="110"/>
      <c r="D58" s="52">
        <f>D57+D5+D6+D7+D8</f>
        <v>3200198.48</v>
      </c>
      <c r="E58" s="55">
        <f>E57+E5+E6+E7+E8</f>
        <v>5418464.03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219614.71999999997</v>
      </c>
      <c r="E10" s="89">
        <v>16683.39</v>
      </c>
      <c r="F10" s="90">
        <v>218951.72999999998</v>
      </c>
      <c r="G10" s="88"/>
      <c r="H10" s="89"/>
      <c r="I10" s="90"/>
      <c r="J10" s="97">
        <v>34014.83000000001</v>
      </c>
      <c r="K10" s="89">
        <v>0</v>
      </c>
      <c r="L10" s="101">
        <v>34014.83000000001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37625.86</v>
      </c>
      <c r="AL10" s="89">
        <v>0</v>
      </c>
      <c r="AM10" s="90">
        <v>37625.86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291255.41</v>
      </c>
      <c r="BW10" s="77">
        <f aca="true" t="shared" si="1" ref="BW10:BW19">E10+H10+K10+N10+Q10+T10+W10+Z10+AC10+AF10+AI10+AL10+AO10+AR10+AU10+AX10+BA10+BD10+BG10+BJ10+BM10+BP10+BS10</f>
        <v>16683.39</v>
      </c>
      <c r="BX10" s="79">
        <f aca="true" t="shared" si="2" ref="BX10:BX19">F10+I10+L10+O10+R10+U10+X10+AA10+AD10+AG10+AJ10+AM10+AP10+AS10+AV10+AY10+BB10+BE10+BH10+BK10+BN10+BQ10+BT10</f>
        <v>290592.42</v>
      </c>
    </row>
    <row r="11" spans="2:76" ht="15">
      <c r="B11" s="13">
        <v>102</v>
      </c>
      <c r="C11" s="25" t="s">
        <v>92</v>
      </c>
      <c r="D11" s="88">
        <v>15726.889999999998</v>
      </c>
      <c r="E11" s="89">
        <v>1136</v>
      </c>
      <c r="F11" s="90">
        <v>15680.069999999998</v>
      </c>
      <c r="G11" s="88"/>
      <c r="H11" s="89"/>
      <c r="I11" s="90"/>
      <c r="J11" s="97">
        <v>2269.5699999999997</v>
      </c>
      <c r="K11" s="89">
        <v>0</v>
      </c>
      <c r="L11" s="101">
        <v>2269.57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2691</v>
      </c>
      <c r="AC11" s="89">
        <v>0</v>
      </c>
      <c r="AD11" s="90">
        <v>2691</v>
      </c>
      <c r="AE11" s="91">
        <v>165.59</v>
      </c>
      <c r="AF11" s="89">
        <v>0</v>
      </c>
      <c r="AG11" s="90">
        <v>165.59</v>
      </c>
      <c r="AH11" s="91"/>
      <c r="AI11" s="89"/>
      <c r="AJ11" s="90"/>
      <c r="AK11" s="91">
        <v>2512.71</v>
      </c>
      <c r="AL11" s="89">
        <v>0</v>
      </c>
      <c r="AM11" s="90">
        <v>2512.71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23365.76</v>
      </c>
      <c r="BW11" s="77">
        <f t="shared" si="1"/>
        <v>1136</v>
      </c>
      <c r="BX11" s="79">
        <f t="shared" si="2"/>
        <v>23318.94</v>
      </c>
    </row>
    <row r="12" spans="2:76" ht="15">
      <c r="B12" s="13">
        <v>103</v>
      </c>
      <c r="C12" s="25" t="s">
        <v>93</v>
      </c>
      <c r="D12" s="88">
        <v>84360.44</v>
      </c>
      <c r="E12" s="89">
        <v>793</v>
      </c>
      <c r="F12" s="90">
        <v>68420.28</v>
      </c>
      <c r="G12" s="88">
        <v>0</v>
      </c>
      <c r="H12" s="89">
        <v>0</v>
      </c>
      <c r="I12" s="90">
        <v>0</v>
      </c>
      <c r="J12" s="97">
        <v>907.11</v>
      </c>
      <c r="K12" s="89">
        <v>0</v>
      </c>
      <c r="L12" s="101">
        <v>907.11</v>
      </c>
      <c r="M12" s="91">
        <v>55821.09999999999</v>
      </c>
      <c r="N12" s="89">
        <v>8778.54</v>
      </c>
      <c r="O12" s="90">
        <v>44750.64</v>
      </c>
      <c r="P12" s="91">
        <v>11159.02</v>
      </c>
      <c r="Q12" s="89">
        <v>0</v>
      </c>
      <c r="R12" s="90">
        <v>12982.59</v>
      </c>
      <c r="S12" s="91">
        <v>3928.3199999999997</v>
      </c>
      <c r="T12" s="89">
        <v>0</v>
      </c>
      <c r="U12" s="90">
        <v>3699.22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19107.449999999997</v>
      </c>
      <c r="AC12" s="89">
        <v>0</v>
      </c>
      <c r="AD12" s="90">
        <v>13300.150000000001</v>
      </c>
      <c r="AE12" s="91">
        <v>48300.05</v>
      </c>
      <c r="AF12" s="89">
        <v>0</v>
      </c>
      <c r="AG12" s="90">
        <v>52610.15</v>
      </c>
      <c r="AH12" s="91">
        <v>14164.42</v>
      </c>
      <c r="AI12" s="89">
        <v>0</v>
      </c>
      <c r="AJ12" s="90">
        <v>14164.42</v>
      </c>
      <c r="AK12" s="91">
        <v>4894</v>
      </c>
      <c r="AL12" s="89">
        <v>0</v>
      </c>
      <c r="AM12" s="90">
        <v>4464.59</v>
      </c>
      <c r="AN12" s="91"/>
      <c r="AO12" s="89"/>
      <c r="AP12" s="90"/>
      <c r="AQ12" s="91">
        <v>700</v>
      </c>
      <c r="AR12" s="89">
        <v>0</v>
      </c>
      <c r="AS12" s="90">
        <v>177.75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243341.91</v>
      </c>
      <c r="BW12" s="77">
        <f t="shared" si="1"/>
        <v>9571.54</v>
      </c>
      <c r="BX12" s="79">
        <f t="shared" si="2"/>
        <v>215476.9</v>
      </c>
    </row>
    <row r="13" spans="2:76" ht="15">
      <c r="B13" s="13">
        <v>104</v>
      </c>
      <c r="C13" s="25" t="s">
        <v>19</v>
      </c>
      <c r="D13" s="88">
        <v>42808.97</v>
      </c>
      <c r="E13" s="89">
        <v>0</v>
      </c>
      <c r="F13" s="90">
        <v>40978.67999999999</v>
      </c>
      <c r="G13" s="88"/>
      <c r="H13" s="89"/>
      <c r="I13" s="90"/>
      <c r="J13" s="97"/>
      <c r="K13" s="89"/>
      <c r="L13" s="101"/>
      <c r="M13" s="91">
        <v>54867.2</v>
      </c>
      <c r="N13" s="89">
        <v>0</v>
      </c>
      <c r="O13" s="90">
        <v>39589.32000000001</v>
      </c>
      <c r="P13" s="91">
        <v>10135.31</v>
      </c>
      <c r="Q13" s="89">
        <v>0</v>
      </c>
      <c r="R13" s="90">
        <v>10665.51</v>
      </c>
      <c r="S13" s="91">
        <v>0</v>
      </c>
      <c r="T13" s="89">
        <v>0</v>
      </c>
      <c r="U13" s="90">
        <v>0</v>
      </c>
      <c r="V13" s="91">
        <v>17009.97</v>
      </c>
      <c r="W13" s="89">
        <v>0</v>
      </c>
      <c r="X13" s="90">
        <v>19009.97</v>
      </c>
      <c r="Y13" s="91">
        <v>0</v>
      </c>
      <c r="Z13" s="89">
        <v>0</v>
      </c>
      <c r="AA13" s="90">
        <v>0</v>
      </c>
      <c r="AB13" s="91">
        <v>81965.62</v>
      </c>
      <c r="AC13" s="89">
        <v>0</v>
      </c>
      <c r="AD13" s="90">
        <v>82345.23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154441.65</v>
      </c>
      <c r="AL13" s="89">
        <v>10680</v>
      </c>
      <c r="AM13" s="90">
        <v>151821.47000000003</v>
      </c>
      <c r="AN13" s="91">
        <v>2500</v>
      </c>
      <c r="AO13" s="89">
        <v>0</v>
      </c>
      <c r="AP13" s="90">
        <v>2500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363728.72</v>
      </c>
      <c r="BW13" s="77">
        <f t="shared" si="1"/>
        <v>10680</v>
      </c>
      <c r="BX13" s="79">
        <f t="shared" si="2"/>
        <v>346910.18000000005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732.2199999999999</v>
      </c>
      <c r="E18" s="89">
        <v>0</v>
      </c>
      <c r="F18" s="90">
        <v>732.2199999999999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732.2199999999999</v>
      </c>
      <c r="BW18" s="77">
        <f t="shared" si="1"/>
        <v>0</v>
      </c>
      <c r="BX18" s="79">
        <f t="shared" si="2"/>
        <v>732.2199999999999</v>
      </c>
    </row>
    <row r="19" spans="2:76" ht="15">
      <c r="B19" s="13">
        <v>110</v>
      </c>
      <c r="C19" s="25" t="s">
        <v>98</v>
      </c>
      <c r="D19" s="88">
        <v>930.93</v>
      </c>
      <c r="E19" s="89">
        <v>0</v>
      </c>
      <c r="F19" s="90">
        <v>897.1700000000001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151.13</v>
      </c>
      <c r="AL19" s="89">
        <v>0</v>
      </c>
      <c r="AM19" s="101">
        <v>151.13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1082.06</v>
      </c>
      <c r="BW19" s="77">
        <f t="shared" si="1"/>
        <v>0</v>
      </c>
      <c r="BX19" s="79">
        <f t="shared" si="2"/>
        <v>1048.3000000000002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364174.16999999987</v>
      </c>
      <c r="E20" s="78">
        <f t="shared" si="3"/>
        <v>18612.39</v>
      </c>
      <c r="F20" s="79">
        <f t="shared" si="3"/>
        <v>345660.1499999999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37191.51000000001</v>
      </c>
      <c r="K20" s="78">
        <f t="shared" si="3"/>
        <v>0</v>
      </c>
      <c r="L20" s="77">
        <f t="shared" si="3"/>
        <v>37191.51000000001</v>
      </c>
      <c r="M20" s="98">
        <f t="shared" si="3"/>
        <v>110688.29999999999</v>
      </c>
      <c r="N20" s="78">
        <f t="shared" si="3"/>
        <v>8778.54</v>
      </c>
      <c r="O20" s="77">
        <f t="shared" si="3"/>
        <v>84339.96</v>
      </c>
      <c r="P20" s="98">
        <f t="shared" si="3"/>
        <v>21294.33</v>
      </c>
      <c r="Q20" s="78">
        <f t="shared" si="3"/>
        <v>0</v>
      </c>
      <c r="R20" s="77">
        <f t="shared" si="3"/>
        <v>23648.1</v>
      </c>
      <c r="S20" s="98">
        <f t="shared" si="3"/>
        <v>3928.3199999999997</v>
      </c>
      <c r="T20" s="78">
        <f t="shared" si="3"/>
        <v>0</v>
      </c>
      <c r="U20" s="77">
        <f t="shared" si="3"/>
        <v>3699.22</v>
      </c>
      <c r="V20" s="98">
        <f t="shared" si="3"/>
        <v>17009.97</v>
      </c>
      <c r="W20" s="78">
        <f t="shared" si="3"/>
        <v>0</v>
      </c>
      <c r="X20" s="77">
        <f t="shared" si="3"/>
        <v>19009.97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103764.06999999999</v>
      </c>
      <c r="AC20" s="78">
        <f t="shared" si="3"/>
        <v>0</v>
      </c>
      <c r="AD20" s="77">
        <f t="shared" si="3"/>
        <v>98336.38</v>
      </c>
      <c r="AE20" s="98">
        <f t="shared" si="3"/>
        <v>48465.64</v>
      </c>
      <c r="AF20" s="78">
        <f t="shared" si="3"/>
        <v>0</v>
      </c>
      <c r="AG20" s="77">
        <f t="shared" si="3"/>
        <v>52775.74</v>
      </c>
      <c r="AH20" s="98">
        <f t="shared" si="3"/>
        <v>14164.42</v>
      </c>
      <c r="AI20" s="78">
        <f t="shared" si="3"/>
        <v>0</v>
      </c>
      <c r="AJ20" s="77">
        <f t="shared" si="3"/>
        <v>14164.42</v>
      </c>
      <c r="AK20" s="98">
        <f t="shared" si="3"/>
        <v>199625.35</v>
      </c>
      <c r="AL20" s="78">
        <f t="shared" si="3"/>
        <v>10680</v>
      </c>
      <c r="AM20" s="77">
        <f t="shared" si="3"/>
        <v>196575.76000000004</v>
      </c>
      <c r="AN20" s="98">
        <f t="shared" si="3"/>
        <v>2500</v>
      </c>
      <c r="AO20" s="78">
        <f t="shared" si="3"/>
        <v>0</v>
      </c>
      <c r="AP20" s="77">
        <f t="shared" si="3"/>
        <v>2500</v>
      </c>
      <c r="AQ20" s="98">
        <f t="shared" si="3"/>
        <v>700</v>
      </c>
      <c r="AR20" s="78">
        <f t="shared" si="3"/>
        <v>0</v>
      </c>
      <c r="AS20" s="77">
        <f t="shared" si="3"/>
        <v>177.75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923506.08</v>
      </c>
      <c r="BW20" s="77">
        <f>BW10+BW11+BW12+BW13+BW14+BW15+BW16+BW17+BW18+BW19</f>
        <v>38070.93</v>
      </c>
      <c r="BX20" s="95">
        <f>BX10+BX11+BX12+BX13+BX14+BX15+BX16+BX17+BX18+BX19</f>
        <v>878078.9600000001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44543.14</v>
      </c>
      <c r="E24" s="89">
        <v>0</v>
      </c>
      <c r="F24" s="90">
        <v>45725.520000000004</v>
      </c>
      <c r="G24" s="88">
        <v>9927.5</v>
      </c>
      <c r="H24" s="89">
        <v>0</v>
      </c>
      <c r="I24" s="90">
        <v>5995</v>
      </c>
      <c r="J24" s="97"/>
      <c r="K24" s="89"/>
      <c r="L24" s="101"/>
      <c r="M24" s="97">
        <v>14440.71</v>
      </c>
      <c r="N24" s="89">
        <v>0</v>
      </c>
      <c r="O24" s="101">
        <v>1976.4</v>
      </c>
      <c r="P24" s="97">
        <v>39918.15000000001</v>
      </c>
      <c r="Q24" s="89">
        <v>209775.53</v>
      </c>
      <c r="R24" s="101">
        <v>43053.719999999994</v>
      </c>
      <c r="S24" s="97">
        <v>3317.140000000003</v>
      </c>
      <c r="T24" s="89">
        <v>23593.92</v>
      </c>
      <c r="U24" s="101">
        <v>16730.31</v>
      </c>
      <c r="V24" s="97">
        <v>0</v>
      </c>
      <c r="W24" s="89">
        <v>0</v>
      </c>
      <c r="X24" s="101">
        <v>0</v>
      </c>
      <c r="Y24" s="97">
        <v>41690.119999999995</v>
      </c>
      <c r="Z24" s="89">
        <v>143038.62</v>
      </c>
      <c r="AA24" s="101">
        <v>6222.04</v>
      </c>
      <c r="AB24" s="97">
        <v>28749</v>
      </c>
      <c r="AC24" s="89">
        <v>2475.03</v>
      </c>
      <c r="AD24" s="101">
        <v>31536.5</v>
      </c>
      <c r="AE24" s="97">
        <v>137506.6</v>
      </c>
      <c r="AF24" s="89">
        <v>458051.88999999996</v>
      </c>
      <c r="AG24" s="101">
        <v>296780.42000000004</v>
      </c>
      <c r="AH24" s="97"/>
      <c r="AI24" s="89"/>
      <c r="AJ24" s="101"/>
      <c r="AK24" s="97">
        <v>182241.38</v>
      </c>
      <c r="AL24" s="89">
        <v>21385.5</v>
      </c>
      <c r="AM24" s="101">
        <v>183222.05</v>
      </c>
      <c r="AN24" s="97"/>
      <c r="AO24" s="89"/>
      <c r="AP24" s="101"/>
      <c r="AQ24" s="97">
        <v>0</v>
      </c>
      <c r="AR24" s="89">
        <v>50000</v>
      </c>
      <c r="AS24" s="101">
        <v>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502333.74</v>
      </c>
      <c r="BW24" s="77">
        <f t="shared" si="4"/>
        <v>908320.49</v>
      </c>
      <c r="BX24" s="79">
        <f t="shared" si="4"/>
        <v>631241.96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4839.01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4839.01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44543.14</v>
      </c>
      <c r="E28" s="78">
        <f t="shared" si="5"/>
        <v>0</v>
      </c>
      <c r="F28" s="79">
        <f t="shared" si="5"/>
        <v>45725.520000000004</v>
      </c>
      <c r="G28" s="85">
        <f t="shared" si="5"/>
        <v>9927.5</v>
      </c>
      <c r="H28" s="78">
        <f t="shared" si="5"/>
        <v>0</v>
      </c>
      <c r="I28" s="79">
        <f t="shared" si="5"/>
        <v>5995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14440.71</v>
      </c>
      <c r="N28" s="78">
        <f t="shared" si="5"/>
        <v>0</v>
      </c>
      <c r="O28" s="77">
        <f t="shared" si="5"/>
        <v>1976.4</v>
      </c>
      <c r="P28" s="98">
        <f t="shared" si="5"/>
        <v>39918.15000000001</v>
      </c>
      <c r="Q28" s="78">
        <f t="shared" si="5"/>
        <v>209775.53</v>
      </c>
      <c r="R28" s="77">
        <f t="shared" si="5"/>
        <v>43053.719999999994</v>
      </c>
      <c r="S28" s="98">
        <f t="shared" si="5"/>
        <v>3317.140000000003</v>
      </c>
      <c r="T28" s="78">
        <f t="shared" si="5"/>
        <v>23593.92</v>
      </c>
      <c r="U28" s="77">
        <f t="shared" si="5"/>
        <v>16730.31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41690.119999999995</v>
      </c>
      <c r="Z28" s="78">
        <f t="shared" si="5"/>
        <v>143038.62</v>
      </c>
      <c r="AA28" s="77">
        <f t="shared" si="5"/>
        <v>6222.04</v>
      </c>
      <c r="AB28" s="98">
        <f t="shared" si="5"/>
        <v>28749</v>
      </c>
      <c r="AC28" s="78">
        <f t="shared" si="5"/>
        <v>2475.03</v>
      </c>
      <c r="AD28" s="77">
        <f t="shared" si="5"/>
        <v>31536.5</v>
      </c>
      <c r="AE28" s="98">
        <f t="shared" si="5"/>
        <v>137506.6</v>
      </c>
      <c r="AF28" s="78">
        <f t="shared" si="5"/>
        <v>458051.88999999996</v>
      </c>
      <c r="AG28" s="77">
        <f t="shared" si="5"/>
        <v>296780.42000000004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187080.39</v>
      </c>
      <c r="AL28" s="78">
        <f t="shared" si="6"/>
        <v>21385.5</v>
      </c>
      <c r="AM28" s="77">
        <f t="shared" si="6"/>
        <v>183222.05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50000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507172.75</v>
      </c>
      <c r="BW28" s="77">
        <f>BW23+BW24+BW25+BW26+BW27</f>
        <v>908320.49</v>
      </c>
      <c r="BX28" s="95">
        <f>BX23+BX24+BX25+BX26+BX27</f>
        <v>631241.96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194119.59</v>
      </c>
      <c r="BS49" s="89">
        <v>0</v>
      </c>
      <c r="BT49" s="101">
        <v>193366.41000000003</v>
      </c>
      <c r="BU49" s="76"/>
      <c r="BV49" s="85">
        <f aca="true" t="shared" si="15" ref="BV49:BX50">D49+G49+J49+M49+P49+S49+V49+Y49+AB49+AE49+AH49+AK49+AN49+AQ49+AT49+AW49+AZ49+BC49+BF49+BI49+BL49+BO49+BR49</f>
        <v>194119.59</v>
      </c>
      <c r="BW49" s="77">
        <f t="shared" si="15"/>
        <v>0</v>
      </c>
      <c r="BX49" s="79">
        <f t="shared" si="15"/>
        <v>193366.41000000003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13915.94</v>
      </c>
      <c r="BS50" s="89">
        <v>0</v>
      </c>
      <c r="BT50" s="101">
        <v>6273.67</v>
      </c>
      <c r="BU50" s="76"/>
      <c r="BV50" s="85">
        <f t="shared" si="15"/>
        <v>13915.94</v>
      </c>
      <c r="BW50" s="77">
        <f t="shared" si="15"/>
        <v>0</v>
      </c>
      <c r="BX50" s="79">
        <f t="shared" si="15"/>
        <v>6273.67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208035.53</v>
      </c>
      <c r="BS51" s="78">
        <f>BS49+BS50</f>
        <v>0</v>
      </c>
      <c r="BT51" s="77">
        <f>BT49+BT50</f>
        <v>199640.08000000005</v>
      </c>
      <c r="BU51" s="85"/>
      <c r="BV51" s="85">
        <f>BV49+BV50</f>
        <v>208035.53</v>
      </c>
      <c r="BW51" s="77">
        <f>BW49+BW50</f>
        <v>0</v>
      </c>
      <c r="BX51" s="95">
        <f>BX49+BX50</f>
        <v>199640.08000000005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408717.3099999999</v>
      </c>
      <c r="E53" s="86">
        <f t="shared" si="18"/>
        <v>18612.39</v>
      </c>
      <c r="F53" s="86">
        <f t="shared" si="18"/>
        <v>391385.6699999999</v>
      </c>
      <c r="G53" s="86">
        <f t="shared" si="18"/>
        <v>9927.5</v>
      </c>
      <c r="H53" s="86">
        <f t="shared" si="18"/>
        <v>0</v>
      </c>
      <c r="I53" s="86">
        <f t="shared" si="18"/>
        <v>5995</v>
      </c>
      <c r="J53" s="86">
        <f t="shared" si="18"/>
        <v>37191.51000000001</v>
      </c>
      <c r="K53" s="86">
        <f t="shared" si="18"/>
        <v>0</v>
      </c>
      <c r="L53" s="86">
        <f t="shared" si="18"/>
        <v>37191.51000000001</v>
      </c>
      <c r="M53" s="86">
        <f t="shared" si="18"/>
        <v>125129.00999999998</v>
      </c>
      <c r="N53" s="86">
        <f t="shared" si="18"/>
        <v>8778.54</v>
      </c>
      <c r="O53" s="86">
        <f t="shared" si="18"/>
        <v>86316.36</v>
      </c>
      <c r="P53" s="86">
        <f t="shared" si="18"/>
        <v>61212.48000000001</v>
      </c>
      <c r="Q53" s="86">
        <f t="shared" si="18"/>
        <v>209775.53</v>
      </c>
      <c r="R53" s="86">
        <f t="shared" si="18"/>
        <v>66701.81999999999</v>
      </c>
      <c r="S53" s="86">
        <f t="shared" si="18"/>
        <v>7245.460000000003</v>
      </c>
      <c r="T53" s="86">
        <f t="shared" si="18"/>
        <v>23593.92</v>
      </c>
      <c r="U53" s="86">
        <f t="shared" si="18"/>
        <v>20429.530000000002</v>
      </c>
      <c r="V53" s="86">
        <f t="shared" si="18"/>
        <v>17009.97</v>
      </c>
      <c r="W53" s="86">
        <f t="shared" si="18"/>
        <v>0</v>
      </c>
      <c r="X53" s="86">
        <f t="shared" si="18"/>
        <v>19009.97</v>
      </c>
      <c r="Y53" s="86">
        <f t="shared" si="18"/>
        <v>41690.119999999995</v>
      </c>
      <c r="Z53" s="86">
        <f t="shared" si="18"/>
        <v>143038.62</v>
      </c>
      <c r="AA53" s="86">
        <f t="shared" si="18"/>
        <v>6222.04</v>
      </c>
      <c r="AB53" s="86">
        <f t="shared" si="18"/>
        <v>132513.07</v>
      </c>
      <c r="AC53" s="86">
        <f t="shared" si="18"/>
        <v>2475.03</v>
      </c>
      <c r="AD53" s="86">
        <f t="shared" si="18"/>
        <v>129872.88</v>
      </c>
      <c r="AE53" s="86">
        <f t="shared" si="18"/>
        <v>185972.24</v>
      </c>
      <c r="AF53" s="86">
        <f t="shared" si="18"/>
        <v>458051.88999999996</v>
      </c>
      <c r="AG53" s="86">
        <f t="shared" si="18"/>
        <v>349556.16000000003</v>
      </c>
      <c r="AH53" s="86">
        <f t="shared" si="18"/>
        <v>14164.42</v>
      </c>
      <c r="AI53" s="86">
        <f t="shared" si="18"/>
        <v>0</v>
      </c>
      <c r="AJ53" s="86">
        <f aca="true" t="shared" si="19" ref="AJ53:BT53">AJ20+AJ28+AJ35+AJ42+AJ46+AJ51</f>
        <v>14164.42</v>
      </c>
      <c r="AK53" s="86">
        <f t="shared" si="19"/>
        <v>386705.74</v>
      </c>
      <c r="AL53" s="86">
        <f t="shared" si="19"/>
        <v>32065.5</v>
      </c>
      <c r="AM53" s="86">
        <f t="shared" si="19"/>
        <v>379797.81000000006</v>
      </c>
      <c r="AN53" s="86">
        <f t="shared" si="19"/>
        <v>2500</v>
      </c>
      <c r="AO53" s="86">
        <f t="shared" si="19"/>
        <v>0</v>
      </c>
      <c r="AP53" s="86">
        <f t="shared" si="19"/>
        <v>2500</v>
      </c>
      <c r="AQ53" s="86">
        <f t="shared" si="19"/>
        <v>700</v>
      </c>
      <c r="AR53" s="86">
        <f t="shared" si="19"/>
        <v>50000</v>
      </c>
      <c r="AS53" s="86">
        <f t="shared" si="19"/>
        <v>177.75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208035.53</v>
      </c>
      <c r="BS53" s="86">
        <f t="shared" si="19"/>
        <v>0</v>
      </c>
      <c r="BT53" s="86">
        <f t="shared" si="19"/>
        <v>199640.08000000005</v>
      </c>
      <c r="BU53" s="86">
        <f>BU8</f>
        <v>0</v>
      </c>
      <c r="BV53" s="102">
        <f>BV8+BV20+BV28+BV35+BV42+BV46+BV51</f>
        <v>1648714.36</v>
      </c>
      <c r="BW53" s="87">
        <f>BW20+BW28+BW35+BW42+BW46+BW51</f>
        <v>946391.42</v>
      </c>
      <c r="BX53" s="87">
        <f>BX20+BX28+BX35+BX42+BX46+BX51</f>
        <v>1718961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605092.6999999998</v>
      </c>
      <c r="BW54" s="93"/>
      <c r="BX54" s="94">
        <f>IF((Spese_Rendiconto_2018!BX53-Entrate_Rendiconto_2018!E58)&lt;0,Entrate_Rendiconto_2018!E58-Spese_Rendiconto_2018!BX53,0)</f>
        <v>3699503.0300000003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2019-07-11T09:26:54Z</dcterms:modified>
  <cp:category/>
  <cp:version/>
  <cp:contentType/>
  <cp:contentStatus/>
</cp:coreProperties>
</file>