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<sst xmlns="http://schemas.openxmlformats.org/spreadsheetml/2006/main" count="870" uniqueCount="149">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</sst>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126459.27</v>
      </c>
      <c r="E5" s="38"/>
    </row>
    <row r="6" spans="2:5" ht="15">
      <c r="B6" s="8"/>
      <c r="C6" s="5" t="s">
        <v>5</v>
      </c>
      <c r="D6" s="39">
        <v>680470.34</v>
      </c>
      <c r="E6" s="40"/>
    </row>
    <row r="7" spans="2:5" ht="15">
      <c r="B7" s="8"/>
      <c r="C7" s="5" t="s">
        <v>6</v>
      </c>
      <c r="D7" s="39">
        <v>512909.95000000007</v>
      </c>
      <c r="E7" s="40"/>
    </row>
    <row r="8" spans="2:5" ht="15.75" thickBot="1">
      <c r="B8" s="9"/>
      <c r="C8" s="6" t="s">
        <v>7</v>
      </c>
      <c r="D8" s="41"/>
      <c r="E8" s="42">
        <v>3293129.65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166029.63</v>
      </c>
      <c r="E10" s="45">
        <v>154339.01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181390.07</v>
      </c>
      <c r="E14" s="45">
        <v>191316.23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347419.7</v>
      </c>
      <c r="E16" s="51">
        <f>E10+E11+E12+E13+E14+E15</f>
        <v>345655.24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849297.51</v>
      </c>
      <c r="E18" s="45">
        <v>893273.6800000002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849297.51</v>
      </c>
      <c r="E23" s="51">
        <f>E18+E19+E20+E21+E22</f>
        <v>893273.6800000002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97666.09999999999</v>
      </c>
      <c r="E25" s="45">
        <v>96992.64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0.22</v>
      </c>
      <c r="E27" s="45">
        <v>0.22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7000</v>
      </c>
      <c r="E29" s="50">
        <v>10595.46</v>
      </c>
    </row>
    <row r="30" spans="2:5" ht="15.75" thickBot="1">
      <c r="B30" s="16">
        <v>30000</v>
      </c>
      <c r="C30" s="15" t="s">
        <v>32</v>
      </c>
      <c r="D30" s="48">
        <f>D25+D26+D27+D28+D29</f>
        <v>104666.31999999999</v>
      </c>
      <c r="E30" s="51">
        <f>E25+E26+E27+E28+E29</f>
        <v>107588.32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12366.54</v>
      </c>
      <c r="E33" s="59">
        <v>184366.54</v>
      </c>
    </row>
    <row r="34" spans="2:5" ht="15">
      <c r="B34" s="13">
        <v>40300</v>
      </c>
      <c r="C34" s="54" t="s">
        <v>37</v>
      </c>
      <c r="D34" s="61">
        <v>70890</v>
      </c>
      <c r="E34" s="45">
        <v>0</v>
      </c>
    </row>
    <row r="35" spans="2:5" ht="15">
      <c r="B35" s="13">
        <v>40400</v>
      </c>
      <c r="C35" s="54" t="s">
        <v>38</v>
      </c>
      <c r="D35" s="39">
        <v>12100</v>
      </c>
      <c r="E35" s="45">
        <v>15300</v>
      </c>
    </row>
    <row r="36" spans="2:5" ht="15">
      <c r="B36" s="13">
        <v>40500</v>
      </c>
      <c r="C36" s="54" t="s">
        <v>39</v>
      </c>
      <c r="D36" s="49">
        <v>49361.950000000004</v>
      </c>
      <c r="E36" s="50">
        <v>49361.950000000004</v>
      </c>
    </row>
    <row r="37" spans="2:5" ht="15.75" thickBot="1">
      <c r="B37" s="16">
        <v>40000</v>
      </c>
      <c r="C37" s="15" t="s">
        <v>40</v>
      </c>
      <c r="D37" s="48">
        <f>D32+D33+D34+D35+D36</f>
        <v>144718.49000000002</v>
      </c>
      <c r="E37" s="51">
        <f>E32+E33+E34+E35+E36</f>
        <v>249028.49000000002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111893.78</v>
      </c>
      <c r="E54" s="45">
        <v>111893.78000000003</v>
      </c>
    </row>
    <row r="55" spans="2:5" ht="15">
      <c r="B55" s="13">
        <v>90200</v>
      </c>
      <c r="C55" s="54" t="s">
        <v>62</v>
      </c>
      <c r="D55" s="61">
        <v>60661.680000000015</v>
      </c>
      <c r="E55" s="62">
        <v>61370.710000000014</v>
      </c>
    </row>
    <row r="56" spans="2:5" ht="15.75" thickBot="1">
      <c r="B56" s="16">
        <v>90000</v>
      </c>
      <c r="C56" s="15" t="s">
        <v>63</v>
      </c>
      <c r="D56" s="48">
        <f>D54+D55</f>
        <v>172555.46000000002</v>
      </c>
      <c r="E56" s="51">
        <f>E54+E55</f>
        <v>173264.49000000005</v>
      </c>
    </row>
    <row r="57" spans="2:5" ht="16.5" thickBot="1" thickTop="1">
      <c r="B57" s="109" t="s">
        <v>64</v>
      </c>
      <c r="C57" s="110"/>
      <c r="D57" s="52">
        <f>D16+D23+D30+D37+D43+D49+D52+D56</f>
        <v>1618657.48</v>
      </c>
      <c r="E57" s="55">
        <f>E16+E23+E30+E37+E43+E49+E52+E56</f>
        <v>1768810.2200000002</v>
      </c>
    </row>
    <row r="58" spans="2:5" ht="16.5" thickBot="1" thickTop="1">
      <c r="B58" s="109" t="s">
        <v>65</v>
      </c>
      <c r="C58" s="110"/>
      <c r="D58" s="52">
        <f>D57+D5+D6+D7+D8</f>
        <v>2938497.04</v>
      </c>
      <c r="E58" s="55">
        <f>E57+E5+E6+E7+E8</f>
        <v>5061939.87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222983.12</v>
      </c>
      <c r="E10" s="89">
        <v>16683.39</v>
      </c>
      <c r="F10" s="90">
        <v>224430.35000000003</v>
      </c>
      <c r="G10" s="88"/>
      <c r="H10" s="89"/>
      <c r="I10" s="90"/>
      <c r="J10" s="97">
        <v>32292.33</v>
      </c>
      <c r="K10" s="89">
        <v>0</v>
      </c>
      <c r="L10" s="101">
        <v>32292.33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39811.479999999996</v>
      </c>
      <c r="AL10" s="89">
        <v>0</v>
      </c>
      <c r="AM10" s="90">
        <v>39811.48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295086.93</v>
      </c>
      <c r="BW10" s="77">
        <f aca="true" t="shared" si="1" ref="BW10:BW19">E10+H10+K10+N10+Q10+T10+W10+Z10+AC10+AF10+AI10+AL10+AO10+AR10+AU10+AX10+BA10+BD10+BG10+BJ10+BM10+BP10+BS10</f>
        <v>16683.39</v>
      </c>
      <c r="BX10" s="79">
        <f aca="true" t="shared" si="2" ref="BX10:BX19">F10+I10+L10+O10+R10+U10+X10+AA10+AD10+AG10+AJ10+AM10+AP10+AS10+AV10+AY10+BB10+BE10+BH10+BK10+BN10+BQ10+BT10</f>
        <v>296534.16000000003</v>
      </c>
    </row>
    <row r="11" spans="2:76" ht="15">
      <c r="B11" s="13">
        <v>102</v>
      </c>
      <c r="C11" s="25" t="s">
        <v>92</v>
      </c>
      <c r="D11" s="88">
        <v>16082.99</v>
      </c>
      <c r="E11" s="89">
        <v>1136</v>
      </c>
      <c r="F11" s="90">
        <v>16035.02</v>
      </c>
      <c r="G11" s="88"/>
      <c r="H11" s="89"/>
      <c r="I11" s="90"/>
      <c r="J11" s="97">
        <v>2154.42</v>
      </c>
      <c r="K11" s="89">
        <v>0</v>
      </c>
      <c r="L11" s="101">
        <v>2154.42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3123</v>
      </c>
      <c r="AC11" s="89">
        <v>0</v>
      </c>
      <c r="AD11" s="90">
        <v>3123</v>
      </c>
      <c r="AE11" s="91">
        <v>162.89</v>
      </c>
      <c r="AF11" s="89">
        <v>0</v>
      </c>
      <c r="AG11" s="90">
        <v>162.89</v>
      </c>
      <c r="AH11" s="91"/>
      <c r="AI11" s="89"/>
      <c r="AJ11" s="90"/>
      <c r="AK11" s="91">
        <v>2664.3799999999997</v>
      </c>
      <c r="AL11" s="89">
        <v>0</v>
      </c>
      <c r="AM11" s="90">
        <v>2664.3799999999997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24187.68</v>
      </c>
      <c r="BW11" s="77">
        <f t="shared" si="1"/>
        <v>1136</v>
      </c>
      <c r="BX11" s="79">
        <f t="shared" si="2"/>
        <v>24139.710000000003</v>
      </c>
    </row>
    <row r="12" spans="2:76" ht="15">
      <c r="B12" s="13">
        <v>103</v>
      </c>
      <c r="C12" s="25" t="s">
        <v>93</v>
      </c>
      <c r="D12" s="88">
        <v>97348.23000000001</v>
      </c>
      <c r="E12" s="89">
        <v>0</v>
      </c>
      <c r="F12" s="90">
        <v>79059.70000000001</v>
      </c>
      <c r="G12" s="88">
        <v>0</v>
      </c>
      <c r="H12" s="89">
        <v>0</v>
      </c>
      <c r="I12" s="90">
        <v>0</v>
      </c>
      <c r="J12" s="97">
        <v>3407.11</v>
      </c>
      <c r="K12" s="89">
        <v>0</v>
      </c>
      <c r="L12" s="101">
        <v>1748.9099999999999</v>
      </c>
      <c r="M12" s="91">
        <v>35729.71</v>
      </c>
      <c r="N12" s="89">
        <v>0</v>
      </c>
      <c r="O12" s="90">
        <v>27300.049999999996</v>
      </c>
      <c r="P12" s="91">
        <v>12485.35</v>
      </c>
      <c r="Q12" s="89">
        <v>0</v>
      </c>
      <c r="R12" s="90">
        <v>12497.26</v>
      </c>
      <c r="S12" s="91">
        <v>5600</v>
      </c>
      <c r="T12" s="89">
        <v>0</v>
      </c>
      <c r="U12" s="90">
        <v>2774.85</v>
      </c>
      <c r="V12" s="91"/>
      <c r="W12" s="89"/>
      <c r="X12" s="90"/>
      <c r="Y12" s="91">
        <v>36936.62</v>
      </c>
      <c r="Z12" s="89">
        <v>0</v>
      </c>
      <c r="AA12" s="90">
        <v>0</v>
      </c>
      <c r="AB12" s="91">
        <v>29991.28</v>
      </c>
      <c r="AC12" s="89">
        <v>0</v>
      </c>
      <c r="AD12" s="90">
        <v>39246.11</v>
      </c>
      <c r="AE12" s="91">
        <v>64622.18</v>
      </c>
      <c r="AF12" s="89">
        <v>0</v>
      </c>
      <c r="AG12" s="90">
        <v>49356.56999999999</v>
      </c>
      <c r="AH12" s="91">
        <v>19499.38</v>
      </c>
      <c r="AI12" s="89">
        <v>0</v>
      </c>
      <c r="AJ12" s="90">
        <v>20673.600000000002</v>
      </c>
      <c r="AK12" s="91">
        <v>8114.759999999999</v>
      </c>
      <c r="AL12" s="89">
        <v>0</v>
      </c>
      <c r="AM12" s="90">
        <v>5476.95</v>
      </c>
      <c r="AN12" s="91"/>
      <c r="AO12" s="89"/>
      <c r="AP12" s="90"/>
      <c r="AQ12" s="91">
        <v>2625</v>
      </c>
      <c r="AR12" s="89">
        <v>0</v>
      </c>
      <c r="AS12" s="90">
        <v>2061.2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316359.62000000005</v>
      </c>
      <c r="BW12" s="77">
        <f t="shared" si="1"/>
        <v>0</v>
      </c>
      <c r="BX12" s="79">
        <f t="shared" si="2"/>
        <v>240195.20000000004</v>
      </c>
    </row>
    <row r="13" spans="2:76" ht="15">
      <c r="B13" s="13">
        <v>104</v>
      </c>
      <c r="C13" s="25" t="s">
        <v>19</v>
      </c>
      <c r="D13" s="88">
        <v>41145.229999999996</v>
      </c>
      <c r="E13" s="89">
        <v>0</v>
      </c>
      <c r="F13" s="90">
        <v>35435.07</v>
      </c>
      <c r="G13" s="88"/>
      <c r="H13" s="89"/>
      <c r="I13" s="90"/>
      <c r="J13" s="97"/>
      <c r="K13" s="89"/>
      <c r="L13" s="101"/>
      <c r="M13" s="91">
        <v>71916.00999999998</v>
      </c>
      <c r="N13" s="89">
        <v>0</v>
      </c>
      <c r="O13" s="90">
        <v>64066.22</v>
      </c>
      <c r="P13" s="91">
        <v>7140.92</v>
      </c>
      <c r="Q13" s="89">
        <v>0</v>
      </c>
      <c r="R13" s="90">
        <v>8940.92</v>
      </c>
      <c r="S13" s="91">
        <v>0</v>
      </c>
      <c r="T13" s="89">
        <v>0</v>
      </c>
      <c r="U13" s="90">
        <v>3000</v>
      </c>
      <c r="V13" s="91">
        <v>9219.71</v>
      </c>
      <c r="W13" s="89">
        <v>0</v>
      </c>
      <c r="X13" s="90">
        <v>7219.71</v>
      </c>
      <c r="Y13" s="91">
        <v>0</v>
      </c>
      <c r="Z13" s="89">
        <v>0</v>
      </c>
      <c r="AA13" s="90">
        <v>0</v>
      </c>
      <c r="AB13" s="91">
        <v>87288.55</v>
      </c>
      <c r="AC13" s="89">
        <v>0</v>
      </c>
      <c r="AD13" s="90">
        <v>87612.75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191245.74000000005</v>
      </c>
      <c r="AL13" s="89">
        <v>53106.91</v>
      </c>
      <c r="AM13" s="90">
        <v>188744.48000000004</v>
      </c>
      <c r="AN13" s="91"/>
      <c r="AO13" s="89"/>
      <c r="AP13" s="90"/>
      <c r="AQ13" s="91">
        <v>7000</v>
      </c>
      <c r="AR13" s="89">
        <v>0</v>
      </c>
      <c r="AS13" s="90">
        <v>7000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414956.16000000003</v>
      </c>
      <c r="BW13" s="77">
        <f t="shared" si="1"/>
        <v>53106.91</v>
      </c>
      <c r="BX13" s="79">
        <f t="shared" si="2"/>
        <v>402019.15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112.89</v>
      </c>
      <c r="E18" s="89">
        <v>0</v>
      </c>
      <c r="F18" s="90">
        <v>150.89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>
        <v>3406.25</v>
      </c>
      <c r="Q18" s="89">
        <v>0</v>
      </c>
      <c r="R18" s="101">
        <v>3406.25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3519.14</v>
      </c>
      <c r="BW18" s="77">
        <f t="shared" si="1"/>
        <v>0</v>
      </c>
      <c r="BX18" s="79">
        <f t="shared" si="2"/>
        <v>3557.14</v>
      </c>
    </row>
    <row r="19" spans="2:76" ht="15">
      <c r="B19" s="13">
        <v>110</v>
      </c>
      <c r="C19" s="25" t="s">
        <v>98</v>
      </c>
      <c r="D19" s="88">
        <v>4224.25</v>
      </c>
      <c r="E19" s="89">
        <v>0</v>
      </c>
      <c r="F19" s="90">
        <v>4224.25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693</v>
      </c>
      <c r="AF19" s="89">
        <v>0</v>
      </c>
      <c r="AG19" s="101">
        <v>1391</v>
      </c>
      <c r="AH19" s="97"/>
      <c r="AI19" s="89"/>
      <c r="AJ19" s="101"/>
      <c r="AK19" s="97">
        <v>446.2</v>
      </c>
      <c r="AL19" s="89">
        <v>0</v>
      </c>
      <c r="AM19" s="101">
        <v>446.2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5363.45</v>
      </c>
      <c r="BW19" s="77">
        <f t="shared" si="1"/>
        <v>0</v>
      </c>
      <c r="BX19" s="79">
        <f t="shared" si="2"/>
        <v>6061.45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381896.70999999996</v>
      </c>
      <c r="E20" s="78">
        <f t="shared" si="3"/>
        <v>17819.39</v>
      </c>
      <c r="F20" s="79">
        <f t="shared" si="3"/>
        <v>359335.2800000001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37853.86</v>
      </c>
      <c r="K20" s="78">
        <f t="shared" si="3"/>
        <v>0</v>
      </c>
      <c r="L20" s="77">
        <f t="shared" si="3"/>
        <v>36195.66</v>
      </c>
      <c r="M20" s="98">
        <f t="shared" si="3"/>
        <v>107645.71999999997</v>
      </c>
      <c r="N20" s="78">
        <f t="shared" si="3"/>
        <v>0</v>
      </c>
      <c r="O20" s="77">
        <f t="shared" si="3"/>
        <v>91366.26999999999</v>
      </c>
      <c r="P20" s="98">
        <f t="shared" si="3"/>
        <v>23032.52</v>
      </c>
      <c r="Q20" s="78">
        <f t="shared" si="3"/>
        <v>0</v>
      </c>
      <c r="R20" s="77">
        <f t="shared" si="3"/>
        <v>24844.43</v>
      </c>
      <c r="S20" s="98">
        <f t="shared" si="3"/>
        <v>5600</v>
      </c>
      <c r="T20" s="78">
        <f t="shared" si="3"/>
        <v>0</v>
      </c>
      <c r="U20" s="77">
        <f t="shared" si="3"/>
        <v>5774.85</v>
      </c>
      <c r="V20" s="98">
        <f t="shared" si="3"/>
        <v>9219.71</v>
      </c>
      <c r="W20" s="78">
        <f t="shared" si="3"/>
        <v>0</v>
      </c>
      <c r="X20" s="77">
        <f t="shared" si="3"/>
        <v>7219.71</v>
      </c>
      <c r="Y20" s="98">
        <f t="shared" si="3"/>
        <v>36936.62</v>
      </c>
      <c r="Z20" s="78">
        <f t="shared" si="3"/>
        <v>0</v>
      </c>
      <c r="AA20" s="77">
        <f t="shared" si="3"/>
        <v>0</v>
      </c>
      <c r="AB20" s="98">
        <f t="shared" si="3"/>
        <v>120402.83</v>
      </c>
      <c r="AC20" s="78">
        <f t="shared" si="3"/>
        <v>0</v>
      </c>
      <c r="AD20" s="77">
        <f t="shared" si="3"/>
        <v>129981.86</v>
      </c>
      <c r="AE20" s="98">
        <f t="shared" si="3"/>
        <v>65478.07</v>
      </c>
      <c r="AF20" s="78">
        <f t="shared" si="3"/>
        <v>0</v>
      </c>
      <c r="AG20" s="77">
        <f t="shared" si="3"/>
        <v>50910.45999999999</v>
      </c>
      <c r="AH20" s="98">
        <f t="shared" si="3"/>
        <v>19499.38</v>
      </c>
      <c r="AI20" s="78">
        <f t="shared" si="3"/>
        <v>0</v>
      </c>
      <c r="AJ20" s="77">
        <f t="shared" si="3"/>
        <v>20673.600000000002</v>
      </c>
      <c r="AK20" s="98">
        <f t="shared" si="3"/>
        <v>242282.56000000006</v>
      </c>
      <c r="AL20" s="78">
        <f t="shared" si="3"/>
        <v>53106.91</v>
      </c>
      <c r="AM20" s="77">
        <f t="shared" si="3"/>
        <v>237143.49000000005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9625</v>
      </c>
      <c r="AR20" s="78">
        <f t="shared" si="3"/>
        <v>0</v>
      </c>
      <c r="AS20" s="77">
        <f t="shared" si="3"/>
        <v>9061.2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1059472.98</v>
      </c>
      <c r="BW20" s="77">
        <f>BW10+BW11+BW12+BW13+BW14+BW15+BW16+BW17+BW18+BW19</f>
        <v>70926.3</v>
      </c>
      <c r="BX20" s="95">
        <f>BX10+BX11+BX12+BX13+BX14+BX15+BX16+BX17+BX18+BX19</f>
        <v>972506.81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23953.84</v>
      </c>
      <c r="E24" s="89">
        <v>29467.54</v>
      </c>
      <c r="F24" s="90">
        <v>11584.260000000002</v>
      </c>
      <c r="G24" s="88">
        <v>5995</v>
      </c>
      <c r="H24" s="89">
        <v>0</v>
      </c>
      <c r="I24" s="90">
        <v>0</v>
      </c>
      <c r="J24" s="97"/>
      <c r="K24" s="89"/>
      <c r="L24" s="101"/>
      <c r="M24" s="97">
        <v>122866.4</v>
      </c>
      <c r="N24" s="89">
        <v>0</v>
      </c>
      <c r="O24" s="101">
        <v>90369.54000000001</v>
      </c>
      <c r="P24" s="97">
        <v>7312.01</v>
      </c>
      <c r="Q24" s="89">
        <v>250442.2</v>
      </c>
      <c r="R24" s="101">
        <v>26238.370000000003</v>
      </c>
      <c r="S24" s="97">
        <v>20162.86</v>
      </c>
      <c r="T24" s="89">
        <v>0</v>
      </c>
      <c r="U24" s="101">
        <v>6626.32</v>
      </c>
      <c r="V24" s="97">
        <v>0</v>
      </c>
      <c r="W24" s="89">
        <v>0</v>
      </c>
      <c r="X24" s="101">
        <v>0</v>
      </c>
      <c r="Y24" s="97">
        <v>29341.679999999993</v>
      </c>
      <c r="Z24" s="89">
        <v>44728.74</v>
      </c>
      <c r="AA24" s="101">
        <v>29341.68</v>
      </c>
      <c r="AB24" s="97">
        <v>6103.3</v>
      </c>
      <c r="AC24" s="89">
        <v>17261.54</v>
      </c>
      <c r="AD24" s="101">
        <v>3258.8</v>
      </c>
      <c r="AE24" s="97">
        <v>230597.97999999998</v>
      </c>
      <c r="AF24" s="89">
        <v>184415.97999999998</v>
      </c>
      <c r="AG24" s="101">
        <v>64336.560000000005</v>
      </c>
      <c r="AH24" s="97"/>
      <c r="AI24" s="89"/>
      <c r="AJ24" s="101"/>
      <c r="AK24" s="97">
        <v>41563.07999999999</v>
      </c>
      <c r="AL24" s="89">
        <v>137765.76</v>
      </c>
      <c r="AM24" s="101">
        <v>40794.08</v>
      </c>
      <c r="AN24" s="97"/>
      <c r="AO24" s="89"/>
      <c r="AP24" s="101"/>
      <c r="AQ24" s="97">
        <v>0</v>
      </c>
      <c r="AR24" s="89">
        <v>0</v>
      </c>
      <c r="AS24" s="101">
        <v>7533.37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487896.1499999999</v>
      </c>
      <c r="BW24" s="77">
        <f t="shared" si="4"/>
        <v>664081.76</v>
      </c>
      <c r="BX24" s="79">
        <f t="shared" si="4"/>
        <v>280082.98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37090.909999999996</v>
      </c>
      <c r="Z25" s="89">
        <v>0</v>
      </c>
      <c r="AA25" s="101">
        <v>37090.909999999996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6443.83</v>
      </c>
      <c r="AL25" s="89">
        <v>0</v>
      </c>
      <c r="AM25" s="101">
        <v>6443.83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43534.74</v>
      </c>
      <c r="BW25" s="77">
        <f t="shared" si="4"/>
        <v>0</v>
      </c>
      <c r="BX25" s="79">
        <f t="shared" si="4"/>
        <v>43534.74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23953.84</v>
      </c>
      <c r="E28" s="78">
        <f t="shared" si="5"/>
        <v>29467.54</v>
      </c>
      <c r="F28" s="79">
        <f t="shared" si="5"/>
        <v>11584.260000000002</v>
      </c>
      <c r="G28" s="85">
        <f t="shared" si="5"/>
        <v>5995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122866.4</v>
      </c>
      <c r="N28" s="78">
        <f t="shared" si="5"/>
        <v>0</v>
      </c>
      <c r="O28" s="77">
        <f t="shared" si="5"/>
        <v>90369.54000000001</v>
      </c>
      <c r="P28" s="98">
        <f t="shared" si="5"/>
        <v>7312.01</v>
      </c>
      <c r="Q28" s="78">
        <f t="shared" si="5"/>
        <v>250442.2</v>
      </c>
      <c r="R28" s="77">
        <f t="shared" si="5"/>
        <v>26238.370000000003</v>
      </c>
      <c r="S28" s="98">
        <f t="shared" si="5"/>
        <v>20162.86</v>
      </c>
      <c r="T28" s="78">
        <f t="shared" si="5"/>
        <v>0</v>
      </c>
      <c r="U28" s="77">
        <f t="shared" si="5"/>
        <v>6626.32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66432.59</v>
      </c>
      <c r="Z28" s="78">
        <f t="shared" si="5"/>
        <v>44728.74</v>
      </c>
      <c r="AA28" s="77">
        <f t="shared" si="5"/>
        <v>66432.59</v>
      </c>
      <c r="AB28" s="98">
        <f t="shared" si="5"/>
        <v>6103.3</v>
      </c>
      <c r="AC28" s="78">
        <f t="shared" si="5"/>
        <v>17261.54</v>
      </c>
      <c r="AD28" s="77">
        <f t="shared" si="5"/>
        <v>3258.8</v>
      </c>
      <c r="AE28" s="98">
        <f t="shared" si="5"/>
        <v>230597.97999999998</v>
      </c>
      <c r="AF28" s="78">
        <f t="shared" si="5"/>
        <v>184415.97999999998</v>
      </c>
      <c r="AG28" s="77">
        <f t="shared" si="5"/>
        <v>64336.560000000005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48006.90999999999</v>
      </c>
      <c r="AL28" s="78">
        <f t="shared" si="6"/>
        <v>137765.76</v>
      </c>
      <c r="AM28" s="77">
        <f t="shared" si="6"/>
        <v>47237.91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7533.37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531430.8899999999</v>
      </c>
      <c r="BW28" s="77">
        <f>BW23+BW24+BW25+BW26+BW27</f>
        <v>664081.76</v>
      </c>
      <c r="BX28" s="95">
        <f>BX23+BX24+BX25+BX26+BX27</f>
        <v>323617.72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>
        <v>10000</v>
      </c>
      <c r="BO40" s="97"/>
      <c r="BP40" s="89"/>
      <c r="BQ40" s="101"/>
      <c r="BR40" s="97"/>
      <c r="BS40" s="89"/>
      <c r="BT40" s="101"/>
      <c r="BU40" s="76"/>
      <c r="BV40" s="85">
        <f t="shared" si="10"/>
        <v>10000</v>
      </c>
      <c r="BW40" s="77">
        <f t="shared" si="10"/>
        <v>0</v>
      </c>
      <c r="BX40" s="79">
        <f t="shared" si="10"/>
        <v>10000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10000</v>
      </c>
      <c r="BM42" s="78">
        <f t="shared" si="12"/>
        <v>0</v>
      </c>
      <c r="BN42" s="77">
        <f t="shared" si="12"/>
        <v>10000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10000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111893.78</v>
      </c>
      <c r="BS49" s="89">
        <v>0</v>
      </c>
      <c r="BT49" s="101">
        <v>111893.78000000003</v>
      </c>
      <c r="BU49" s="76"/>
      <c r="BV49" s="85">
        <f aca="true" t="shared" si="15" ref="BV49:BX50">D49+G49+J49+M49+P49+S49+V49+Y49+AB49+AE49+AH49+AK49+AN49+AQ49+AT49+AW49+AZ49+BC49+BF49+BI49+BL49+BO49+BR49</f>
        <v>111893.78</v>
      </c>
      <c r="BW49" s="77">
        <f t="shared" si="15"/>
        <v>0</v>
      </c>
      <c r="BX49" s="79">
        <f t="shared" si="15"/>
        <v>111893.78000000003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60661.68</v>
      </c>
      <c r="BS50" s="89">
        <v>0</v>
      </c>
      <c r="BT50" s="101">
        <v>45715.25</v>
      </c>
      <c r="BU50" s="76"/>
      <c r="BV50" s="85">
        <f t="shared" si="15"/>
        <v>60661.68</v>
      </c>
      <c r="BW50" s="77">
        <f t="shared" si="15"/>
        <v>0</v>
      </c>
      <c r="BX50" s="79">
        <f t="shared" si="15"/>
        <v>45715.25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172555.46</v>
      </c>
      <c r="BS51" s="78">
        <f>BS49+BS50</f>
        <v>0</v>
      </c>
      <c r="BT51" s="77">
        <f>BT49+BT50</f>
        <v>157609.03000000003</v>
      </c>
      <c r="BU51" s="85"/>
      <c r="BV51" s="85">
        <f>BV49+BV50</f>
        <v>172555.46</v>
      </c>
      <c r="BW51" s="77">
        <f>BW49+BW50</f>
        <v>0</v>
      </c>
      <c r="BX51" s="95">
        <f>BX49+BX50</f>
        <v>157609.03000000003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405850.55</v>
      </c>
      <c r="E53" s="86">
        <f t="shared" si="18"/>
        <v>47286.93</v>
      </c>
      <c r="F53" s="86">
        <f t="shared" si="18"/>
        <v>370919.5400000001</v>
      </c>
      <c r="G53" s="86">
        <f t="shared" si="18"/>
        <v>5995</v>
      </c>
      <c r="H53" s="86">
        <f t="shared" si="18"/>
        <v>0</v>
      </c>
      <c r="I53" s="86">
        <f t="shared" si="18"/>
        <v>0</v>
      </c>
      <c r="J53" s="86">
        <f t="shared" si="18"/>
        <v>37853.86</v>
      </c>
      <c r="K53" s="86">
        <f t="shared" si="18"/>
        <v>0</v>
      </c>
      <c r="L53" s="86">
        <f t="shared" si="18"/>
        <v>36195.66</v>
      </c>
      <c r="M53" s="86">
        <f t="shared" si="18"/>
        <v>230512.11999999997</v>
      </c>
      <c r="N53" s="86">
        <f t="shared" si="18"/>
        <v>0</v>
      </c>
      <c r="O53" s="86">
        <f t="shared" si="18"/>
        <v>181735.81</v>
      </c>
      <c r="P53" s="86">
        <f t="shared" si="18"/>
        <v>30344.53</v>
      </c>
      <c r="Q53" s="86">
        <f t="shared" si="18"/>
        <v>250442.2</v>
      </c>
      <c r="R53" s="86">
        <f t="shared" si="18"/>
        <v>51082.8</v>
      </c>
      <c r="S53" s="86">
        <f t="shared" si="18"/>
        <v>25762.86</v>
      </c>
      <c r="T53" s="86">
        <f t="shared" si="18"/>
        <v>0</v>
      </c>
      <c r="U53" s="86">
        <f t="shared" si="18"/>
        <v>12401.17</v>
      </c>
      <c r="V53" s="86">
        <f t="shared" si="18"/>
        <v>9219.71</v>
      </c>
      <c r="W53" s="86">
        <f t="shared" si="18"/>
        <v>0</v>
      </c>
      <c r="X53" s="86">
        <f t="shared" si="18"/>
        <v>7219.71</v>
      </c>
      <c r="Y53" s="86">
        <f t="shared" si="18"/>
        <v>103369.20999999999</v>
      </c>
      <c r="Z53" s="86">
        <f t="shared" si="18"/>
        <v>44728.74</v>
      </c>
      <c r="AA53" s="86">
        <f t="shared" si="18"/>
        <v>66432.59</v>
      </c>
      <c r="AB53" s="86">
        <f t="shared" si="18"/>
        <v>126506.13</v>
      </c>
      <c r="AC53" s="86">
        <f t="shared" si="18"/>
        <v>17261.54</v>
      </c>
      <c r="AD53" s="86">
        <f t="shared" si="18"/>
        <v>133240.66</v>
      </c>
      <c r="AE53" s="86">
        <f t="shared" si="18"/>
        <v>296076.05</v>
      </c>
      <c r="AF53" s="86">
        <f t="shared" si="18"/>
        <v>184415.97999999998</v>
      </c>
      <c r="AG53" s="86">
        <f t="shared" si="18"/>
        <v>115247.01999999999</v>
      </c>
      <c r="AH53" s="86">
        <f t="shared" si="18"/>
        <v>19499.38</v>
      </c>
      <c r="AI53" s="86">
        <f t="shared" si="18"/>
        <v>0</v>
      </c>
      <c r="AJ53" s="86">
        <f aca="true" t="shared" si="19" ref="AJ53:BT53">AJ20+AJ28+AJ35+AJ42+AJ46+AJ51</f>
        <v>20673.600000000002</v>
      </c>
      <c r="AK53" s="86">
        <f t="shared" si="19"/>
        <v>290289.47000000003</v>
      </c>
      <c r="AL53" s="86">
        <f t="shared" si="19"/>
        <v>190872.67</v>
      </c>
      <c r="AM53" s="86">
        <f t="shared" si="19"/>
        <v>284381.4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9625</v>
      </c>
      <c r="AR53" s="86">
        <f t="shared" si="19"/>
        <v>0</v>
      </c>
      <c r="AS53" s="86">
        <f t="shared" si="19"/>
        <v>16594.57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10000</v>
      </c>
      <c r="BM53" s="86">
        <f t="shared" si="19"/>
        <v>0</v>
      </c>
      <c r="BN53" s="86">
        <f t="shared" si="19"/>
        <v>10000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172555.46</v>
      </c>
      <c r="BS53" s="86">
        <f t="shared" si="19"/>
        <v>0</v>
      </c>
      <c r="BT53" s="86">
        <f t="shared" si="19"/>
        <v>157609.03000000003</v>
      </c>
      <c r="BU53" s="86">
        <f>BU8</f>
        <v>0</v>
      </c>
      <c r="BV53" s="102">
        <f>BV8+BV20+BV28+BV35+BV42+BV46+BV51</f>
        <v>1773459.3299999998</v>
      </c>
      <c r="BW53" s="87">
        <f>BW20+BW28+BW35+BW42+BW46+BW51</f>
        <v>735008.06</v>
      </c>
      <c r="BX53" s="87">
        <f>BX20+BX28+BX35+BX42+BX46+BX51</f>
        <v>1463733.56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430029.65000000014</v>
      </c>
      <c r="BW54" s="93"/>
      <c r="BX54" s="94">
        <f>IF((Spese_Rendiconto_2017!BX53-Entrate_Rendiconto_2017!E58)&lt;0,Entrate_Rendiconto_2017!E58-Spese_Rendiconto_2017!BX53,0)</f>
        <v>3598206.31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2018-05-29T11:39:54Z</dcterms:modified>
  <cp:category/>
  <cp:version/>
  <cp:contentType/>
  <cp:contentStatus/>
</cp:coreProperties>
</file>