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16" sheetId="1" r:id="rId1"/>
    <sheet name="Entrate_Bilancio_2017" sheetId="2" r:id="rId2"/>
    <sheet name="Entrate_Bilancio_2018" sheetId="3" r:id="rId3"/>
    <sheet name="Entrate_Rendiconto_Anno0" sheetId="4" state="hidden" r:id="rId4"/>
    <sheet name="Spese_Bilancio_2016" sheetId="5" r:id="rId5"/>
    <sheet name="Spese_Bilancio_2017" sheetId="6" r:id="rId6"/>
    <sheet name="Spese_Bilancio_2018" sheetId="7" r:id="rId7"/>
    <sheet name="Spese_Rendiconto_Anno0" sheetId="8" state="hidden" r:id="rId8"/>
  </sheets>
  <definedNames>
    <definedName name="_xlnm.Print_Area" localSheetId="0">'Entrate_Bilancio_2016'!$B$1:$E$58</definedName>
    <definedName name="_xlnm.Print_Area" localSheetId="1">'Entrate_Bilancio_2017'!$B$1:$E$58</definedName>
    <definedName name="_xlnm.Print_Area" localSheetId="2">'Entrate_Bilancio_2018'!$B$1:$E$58</definedName>
    <definedName name="_xlnm.Print_Area" localSheetId="3">'Entrate_Rendiconto_Anno0'!$B$1:$E$59</definedName>
    <definedName name="_xlnm.Print_Area" localSheetId="4">'Spese_Bilancio_2016'!$B$1:$BX$53</definedName>
    <definedName name="_xlnm.Print_Area" localSheetId="5">'Spese_Bilancio_2017'!$B$1:$BX$53</definedName>
    <definedName name="_xlnm.Print_Area" localSheetId="6">'Spese_Bilancio_2018'!$B$1:$BX$53</definedName>
    <definedName name="_xlnm.Print_Area" localSheetId="7">'Spese_Rendiconto_Anno0'!$B$1:$BX$54</definedName>
    <definedName name="_xlnm.Print_Titles" localSheetId="4">'Spese_Bilancio_2016'!$B:$C</definedName>
    <definedName name="_xlnm.Print_Titles" localSheetId="5">'Spese_Bilancio_2017'!$B:$C</definedName>
    <definedName name="_xlnm.Print_Titles" localSheetId="6">'Spese_Bilancio_2018'!$B:$C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<sst xmlns="http://schemas.openxmlformats.org/spreadsheetml/2006/main" count="870" uniqueCount="151">
  <si>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</si>
  <si>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</si>
  <si>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</si>
  <si>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</si>
  <si>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</si>
  <si>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</si>
  <si>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</si>
  <si>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</si>
  <si>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</si>
  <si>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</si>
  <si>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</si>
  <si>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</si>
  <si>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</si>
  <si>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</si>
  <si>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</si>
  <si>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</si>
  <si>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</si>
  <si>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</si>
  <si>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</si>
  <si>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</si>
  <si>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</si>
  <si>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</si>
  <si>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</si>
  <si>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</si>
  <si>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</si>
  <si>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</si>
  <si>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</si>
  <si>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</si>
  <si>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</si>
  <si>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</si>
  <si>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</si>
  <si>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</si>
  <si>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</si>
  <si>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</si>
  <si>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</si>
  <si>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</si>
  <si>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</si>
  <si>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</si>
  <si>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</si>
  <si>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</si>
  <si>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</si>
  <si>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</si>
  <si>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</si>
  <si>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</si>
  <si>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</si>
  <si>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</si>
  <si>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</si>
  <si>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</si>
  <si>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</si>
  <si>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</si>
  <si>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</si>
  <si>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</si>
  <si>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</si>
  <si>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</si>
  <si>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</si>
  <si>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</si>
  <si>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</si>
  <si>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</si>
  <si>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</si>
  <si>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</si>
  <si>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</si>
  <si>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</si>
  <si>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</si>
  <si>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</si>
  <si>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</si>
  <si>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</si>
  <si>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</si>
  <si>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</si>
  <si>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</si>
  <si>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</si>
  <si>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</si>
  <si>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</si>
  <si>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</si>
  <si>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</si>
  <si>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</si>
  <si>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</si>
  <si>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</si>
  <si>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</si>
  <si>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</si>
  <si>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</si>
  <si>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</si>
  <si>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</si>
  <si>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</si>
  <si>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</si>
  <si>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</si>
  <si>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</si>
  <si>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</si>
  <si>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</si>
  <si>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</si>
  <si>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</si>
  <si>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</si>
  <si>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</si>
  <si>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</si>
  <si>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</si>
  <si>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</si>
  <si>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</si>
  <si>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</si>
  <si>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</si>
  <si>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</si>
  <si>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</si>
  <si>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</si>
  <si>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</si>
  <si>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</si>
  <si>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</si>
  <si>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</si>
  <si>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</si>
  <si>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</si>
  <si>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</si>
  <si>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</si>
  <si>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</si>
  <si>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</si>
  <si>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</si>
  <si>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</si>
  <si>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</si>
  <si>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</si>
  <si>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</si>
  <si>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</si>
  <si>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</si>
  <si>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</si>
  <si>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</si>
  <si>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</si>
  <si>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</si>
  <si>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</si>
  <si>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</si>
  <si>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</si>
  <si>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</si>
  <si>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</si>
  <si>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</si>
  <si>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</si>
  <si>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</si>
  <si>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</si>
  <si>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</si>
  <si>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</si>
  <si>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</si>
  <si>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</si>
  <si>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</si>
  <si>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</si>
  <si>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</si>
  <si>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</si>
  <si>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</si>
  <si>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</si>
  <si>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</si>
  <si>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</si>
  <si>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</si>
  <si>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</si>
  <si>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</si>
  <si>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</si>
  <si>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</si>
  <si>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2016</t>
  </si>
  <si>
    <t>Dati previsionali anno 2017</t>
  </si>
  <si>
    <t>Dati previsionali anno 2018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</si>
</sst>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47487.28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2793439.13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167399</v>
      </c>
      <c r="E10" s="45">
        <v>216558.57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3029.1099999999997</v>
      </c>
    </row>
    <row r="14" spans="2:5" ht="15">
      <c r="B14" s="13">
        <v>10301</v>
      </c>
      <c r="C14" s="54" t="s">
        <v>11</v>
      </c>
      <c r="D14" s="39">
        <v>180000</v>
      </c>
      <c r="E14" s="45">
        <v>187601.66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347399</v>
      </c>
      <c r="E16" s="51">
        <f>E10+E11+E12+E13+E14+E15</f>
        <v>407189.33999999997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867326.2599999999</v>
      </c>
      <c r="E18" s="45">
        <v>1377118.3900000001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867326.2599999999</v>
      </c>
      <c r="E23" s="51">
        <f>E18+E19+E20+E21+E22</f>
        <v>1377118.3900000001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120780.23</v>
      </c>
      <c r="E25" s="45">
        <v>137029.32</v>
      </c>
    </row>
    <row r="26" spans="2:5" ht="15">
      <c r="B26" s="13">
        <v>30200</v>
      </c>
      <c r="C26" s="54" t="s">
        <v>28</v>
      </c>
      <c r="D26" s="39">
        <v>0</v>
      </c>
      <c r="E26" s="45">
        <v>0</v>
      </c>
    </row>
    <row r="27" spans="2:5" ht="15">
      <c r="B27" s="13">
        <v>30300</v>
      </c>
      <c r="C27" s="54" t="s">
        <v>29</v>
      </c>
      <c r="D27" s="39">
        <v>0</v>
      </c>
      <c r="E27" s="45">
        <v>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32388.75</v>
      </c>
      <c r="E29" s="50">
        <v>32388.75</v>
      </c>
    </row>
    <row r="30" spans="2:5" ht="15.75" thickBot="1">
      <c r="B30" s="16">
        <v>30000</v>
      </c>
      <c r="C30" s="15" t="s">
        <v>32</v>
      </c>
      <c r="D30" s="48">
        <f>D25+D26+D27+D28+D29</f>
        <v>153168.97999999998</v>
      </c>
      <c r="E30" s="51">
        <f>E25+E26+E27+E28+E29</f>
        <v>169418.07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249000</v>
      </c>
      <c r="E33" s="59">
        <v>540674.55</v>
      </c>
    </row>
    <row r="34" spans="2:5" ht="15">
      <c r="B34" s="13">
        <v>40300</v>
      </c>
      <c r="C34" s="54" t="s">
        <v>37</v>
      </c>
      <c r="D34" s="61">
        <v>150000</v>
      </c>
      <c r="E34" s="45">
        <v>360896.89</v>
      </c>
    </row>
    <row r="35" spans="2:5" ht="15">
      <c r="B35" s="13">
        <v>40400</v>
      </c>
      <c r="C35" s="54" t="s">
        <v>38</v>
      </c>
      <c r="D35" s="39">
        <v>1000</v>
      </c>
      <c r="E35" s="45">
        <v>1000</v>
      </c>
    </row>
    <row r="36" spans="2:5" ht="15">
      <c r="B36" s="13">
        <v>40500</v>
      </c>
      <c r="C36" s="54" t="s">
        <v>39</v>
      </c>
      <c r="D36" s="49">
        <v>16557.120000000003</v>
      </c>
      <c r="E36" s="50">
        <v>16557.120000000003</v>
      </c>
    </row>
    <row r="37" spans="2:5" ht="15.75" thickBot="1">
      <c r="B37" s="16">
        <v>40000</v>
      </c>
      <c r="C37" s="15" t="s">
        <v>40</v>
      </c>
      <c r="D37" s="48">
        <f>D32+D33+D34+D35+D36</f>
        <v>416557.12</v>
      </c>
      <c r="E37" s="51">
        <f>E32+E33+E34+E35+E36</f>
        <v>919128.56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273000</v>
      </c>
      <c r="E54" s="45">
        <v>330824.13</v>
      </c>
    </row>
    <row r="55" spans="2:5" ht="15">
      <c r="B55" s="13">
        <v>90200</v>
      </c>
      <c r="C55" s="54" t="s">
        <v>62</v>
      </c>
      <c r="D55" s="61">
        <v>305000</v>
      </c>
      <c r="E55" s="62">
        <v>310950.51</v>
      </c>
    </row>
    <row r="56" spans="2:5" ht="15.75" thickBot="1">
      <c r="B56" s="16">
        <v>90000</v>
      </c>
      <c r="C56" s="15" t="s">
        <v>63</v>
      </c>
      <c r="D56" s="48">
        <f>D54+D55</f>
        <v>578000</v>
      </c>
      <c r="E56" s="51">
        <f>E54+E55</f>
        <v>641774.64</v>
      </c>
    </row>
    <row r="57" spans="2:5" ht="16.5" thickBot="1" thickTop="1">
      <c r="B57" s="109" t="s">
        <v>64</v>
      </c>
      <c r="C57" s="110"/>
      <c r="D57" s="52">
        <f>D16+D23+D30+D37+D43+D49+D52+D56</f>
        <v>2362451.36</v>
      </c>
      <c r="E57" s="55">
        <f>E16+E23+E30+E37+E43+E49+E52+E56</f>
        <v>3514629.0000000005</v>
      </c>
    </row>
    <row r="58" spans="2:5" ht="16.5" thickBot="1" thickTop="1">
      <c r="B58" s="109" t="s">
        <v>65</v>
      </c>
      <c r="C58" s="110"/>
      <c r="D58" s="52">
        <f>D57+D5+D6+D7+D8</f>
        <v>2409938.6399999997</v>
      </c>
      <c r="E58" s="55">
        <f>E57+E5+E6+E7+E8</f>
        <v>6308068.130000001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167399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150000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317399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862610.9199999999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862610.9199999999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80780.23</v>
      </c>
      <c r="E25" s="45"/>
    </row>
    <row r="26" spans="2:5" ht="15">
      <c r="B26" s="13">
        <v>30200</v>
      </c>
      <c r="C26" s="54" t="s">
        <v>28</v>
      </c>
      <c r="D26" s="39">
        <v>0</v>
      </c>
      <c r="E26" s="45"/>
    </row>
    <row r="27" spans="2:5" ht="15">
      <c r="B27" s="13">
        <v>30300</v>
      </c>
      <c r="C27" s="54" t="s">
        <v>29</v>
      </c>
      <c r="D27" s="39">
        <v>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2500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83280.23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1000</v>
      </c>
      <c r="E35" s="45"/>
    </row>
    <row r="36" spans="2:5" ht="15">
      <c r="B36" s="13">
        <v>40500</v>
      </c>
      <c r="C36" s="54" t="s">
        <v>39</v>
      </c>
      <c r="D36" s="49">
        <v>2000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3000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273000</v>
      </c>
      <c r="E54" s="45"/>
    </row>
    <row r="55" spans="2:5" ht="15">
      <c r="B55" s="13">
        <v>90200</v>
      </c>
      <c r="C55" s="54" t="s">
        <v>62</v>
      </c>
      <c r="D55" s="61">
        <v>305000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578000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1844290.15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1844290.15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167399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150000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317399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857610.9199999999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857610.9199999999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80780.23</v>
      </c>
      <c r="E25" s="45"/>
    </row>
    <row r="26" spans="2:5" ht="15">
      <c r="B26" s="13">
        <v>30200</v>
      </c>
      <c r="C26" s="54" t="s">
        <v>28</v>
      </c>
      <c r="D26" s="39">
        <v>0</v>
      </c>
      <c r="E26" s="45"/>
    </row>
    <row r="27" spans="2:5" ht="15">
      <c r="B27" s="13">
        <v>30300</v>
      </c>
      <c r="C27" s="54" t="s">
        <v>29</v>
      </c>
      <c r="D27" s="39">
        <v>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2500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83280.23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1000</v>
      </c>
      <c r="E35" s="45"/>
    </row>
    <row r="36" spans="2:5" ht="15">
      <c r="B36" s="13">
        <v>40500</v>
      </c>
      <c r="C36" s="54" t="s">
        <v>39</v>
      </c>
      <c r="D36" s="49">
        <v>2000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3000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273000</v>
      </c>
      <c r="E54" s="45"/>
    </row>
    <row r="55" spans="2:5" ht="15">
      <c r="B55" s="13">
        <v>90200</v>
      </c>
      <c r="C55" s="54" t="s">
        <v>62</v>
      </c>
      <c r="D55" s="61">
        <v>305000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578000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1839290.15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1839290.15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229231.18000000002</v>
      </c>
      <c r="E10" s="89">
        <v>0</v>
      </c>
      <c r="F10" s="90">
        <v>229945.28000000003</v>
      </c>
      <c r="G10" s="88"/>
      <c r="H10" s="89"/>
      <c r="I10" s="90"/>
      <c r="J10" s="97">
        <v>32398</v>
      </c>
      <c r="K10" s="89">
        <v>0</v>
      </c>
      <c r="L10" s="101">
        <v>32562.32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40979</v>
      </c>
      <c r="AL10" s="89">
        <v>0</v>
      </c>
      <c r="AM10" s="90">
        <v>42760.469999999994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302608.18000000005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305268.07</v>
      </c>
    </row>
    <row r="11" spans="2:76" ht="15">
      <c r="B11" s="13">
        <v>102</v>
      </c>
      <c r="C11" s="25" t="s">
        <v>92</v>
      </c>
      <c r="D11" s="88">
        <v>21887</v>
      </c>
      <c r="E11" s="89">
        <v>0</v>
      </c>
      <c r="F11" s="90">
        <v>23849.920000000002</v>
      </c>
      <c r="G11" s="88"/>
      <c r="H11" s="89"/>
      <c r="I11" s="90"/>
      <c r="J11" s="97">
        <v>2155</v>
      </c>
      <c r="K11" s="89">
        <v>0</v>
      </c>
      <c r="L11" s="101">
        <v>2155.57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4288</v>
      </c>
      <c r="AC11" s="89">
        <v>0</v>
      </c>
      <c r="AD11" s="90">
        <v>4288</v>
      </c>
      <c r="AE11" s="91">
        <v>1000</v>
      </c>
      <c r="AF11" s="89">
        <v>0</v>
      </c>
      <c r="AG11" s="90">
        <v>1000</v>
      </c>
      <c r="AH11" s="91"/>
      <c r="AI11" s="89"/>
      <c r="AJ11" s="90"/>
      <c r="AK11" s="91">
        <v>2750</v>
      </c>
      <c r="AL11" s="89">
        <v>0</v>
      </c>
      <c r="AM11" s="90">
        <v>2934.38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32080</v>
      </c>
      <c r="BW11" s="77">
        <f t="shared" si="1"/>
        <v>0</v>
      </c>
      <c r="BX11" s="79">
        <f t="shared" si="2"/>
        <v>34227.87</v>
      </c>
    </row>
    <row r="12" spans="2:76" ht="15">
      <c r="B12" s="13">
        <v>103</v>
      </c>
      <c r="C12" s="25" t="s">
        <v>93</v>
      </c>
      <c r="D12" s="88">
        <v>166118.01</v>
      </c>
      <c r="E12" s="89">
        <v>0</v>
      </c>
      <c r="F12" s="90">
        <v>259000.91000000003</v>
      </c>
      <c r="G12" s="88">
        <v>0</v>
      </c>
      <c r="H12" s="89">
        <v>0</v>
      </c>
      <c r="I12" s="90">
        <v>0</v>
      </c>
      <c r="J12" s="97">
        <v>3450</v>
      </c>
      <c r="K12" s="89">
        <v>0</v>
      </c>
      <c r="L12" s="101">
        <v>6228.110000000001</v>
      </c>
      <c r="M12" s="91">
        <v>76500</v>
      </c>
      <c r="N12" s="89">
        <v>0</v>
      </c>
      <c r="O12" s="90">
        <v>102140.11</v>
      </c>
      <c r="P12" s="91">
        <v>15330.21</v>
      </c>
      <c r="Q12" s="89">
        <v>0</v>
      </c>
      <c r="R12" s="90">
        <v>35853.86</v>
      </c>
      <c r="S12" s="91">
        <v>4900</v>
      </c>
      <c r="T12" s="89">
        <v>0</v>
      </c>
      <c r="U12" s="90">
        <v>8177.5</v>
      </c>
      <c r="V12" s="91"/>
      <c r="W12" s="89"/>
      <c r="X12" s="90"/>
      <c r="Y12" s="91">
        <v>27079.660000000003</v>
      </c>
      <c r="Z12" s="89">
        <v>0</v>
      </c>
      <c r="AA12" s="90">
        <v>36936.62</v>
      </c>
      <c r="AB12" s="91">
        <v>53668.44</v>
      </c>
      <c r="AC12" s="89">
        <v>0</v>
      </c>
      <c r="AD12" s="90">
        <v>72154.24</v>
      </c>
      <c r="AE12" s="91">
        <v>64912.32</v>
      </c>
      <c r="AF12" s="89">
        <v>0</v>
      </c>
      <c r="AG12" s="90">
        <v>102541.04000000001</v>
      </c>
      <c r="AH12" s="91">
        <v>20000</v>
      </c>
      <c r="AI12" s="89">
        <v>0</v>
      </c>
      <c r="AJ12" s="90">
        <v>32843.4</v>
      </c>
      <c r="AK12" s="91">
        <v>79437.34</v>
      </c>
      <c r="AL12" s="89">
        <v>0</v>
      </c>
      <c r="AM12" s="90">
        <v>89226.04</v>
      </c>
      <c r="AN12" s="91"/>
      <c r="AO12" s="89"/>
      <c r="AP12" s="90"/>
      <c r="AQ12" s="91">
        <v>5525</v>
      </c>
      <c r="AR12" s="89">
        <v>0</v>
      </c>
      <c r="AS12" s="90">
        <v>6317.63</v>
      </c>
      <c r="AT12" s="91"/>
      <c r="AU12" s="89"/>
      <c r="AV12" s="90"/>
      <c r="AW12" s="91">
        <v>0</v>
      </c>
      <c r="AX12" s="89">
        <v>0</v>
      </c>
      <c r="AY12" s="90">
        <v>0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516920.98</v>
      </c>
      <c r="BW12" s="77">
        <f t="shared" si="1"/>
        <v>0</v>
      </c>
      <c r="BX12" s="79">
        <f t="shared" si="2"/>
        <v>751419.4600000001</v>
      </c>
    </row>
    <row r="13" spans="2:76" ht="15">
      <c r="B13" s="13">
        <v>104</v>
      </c>
      <c r="C13" s="25" t="s">
        <v>19</v>
      </c>
      <c r="D13" s="88">
        <v>62095.52</v>
      </c>
      <c r="E13" s="89">
        <v>0</v>
      </c>
      <c r="F13" s="90">
        <v>104114.68</v>
      </c>
      <c r="G13" s="88"/>
      <c r="H13" s="89"/>
      <c r="I13" s="90"/>
      <c r="J13" s="97"/>
      <c r="K13" s="89"/>
      <c r="L13" s="101"/>
      <c r="M13" s="91">
        <v>41634.99999999999</v>
      </c>
      <c r="N13" s="89">
        <v>0</v>
      </c>
      <c r="O13" s="90">
        <v>51030.63</v>
      </c>
      <c r="P13" s="91">
        <v>9330.2</v>
      </c>
      <c r="Q13" s="89">
        <v>0</v>
      </c>
      <c r="R13" s="90">
        <v>12830.2</v>
      </c>
      <c r="S13" s="91">
        <v>3000</v>
      </c>
      <c r="T13" s="89">
        <v>0</v>
      </c>
      <c r="U13" s="90">
        <v>4500</v>
      </c>
      <c r="V13" s="91">
        <v>13000</v>
      </c>
      <c r="W13" s="89">
        <v>0</v>
      </c>
      <c r="X13" s="90">
        <v>13000</v>
      </c>
      <c r="Y13" s="91">
        <v>0</v>
      </c>
      <c r="Z13" s="89">
        <v>0</v>
      </c>
      <c r="AA13" s="90">
        <v>0</v>
      </c>
      <c r="AB13" s="91">
        <v>91584</v>
      </c>
      <c r="AC13" s="89">
        <v>0</v>
      </c>
      <c r="AD13" s="90">
        <v>183376.79999999996</v>
      </c>
      <c r="AE13" s="91"/>
      <c r="AF13" s="89"/>
      <c r="AG13" s="90"/>
      <c r="AH13" s="91">
        <v>9100</v>
      </c>
      <c r="AI13" s="89">
        <v>0</v>
      </c>
      <c r="AJ13" s="90">
        <v>16600</v>
      </c>
      <c r="AK13" s="91">
        <v>213202.93</v>
      </c>
      <c r="AL13" s="89">
        <v>0</v>
      </c>
      <c r="AM13" s="90">
        <v>277874.47000000003</v>
      </c>
      <c r="AN13" s="91"/>
      <c r="AO13" s="89"/>
      <c r="AP13" s="90"/>
      <c r="AQ13" s="91">
        <v>900</v>
      </c>
      <c r="AR13" s="89">
        <v>0</v>
      </c>
      <c r="AS13" s="90">
        <v>900</v>
      </c>
      <c r="AT13" s="91"/>
      <c r="AU13" s="89"/>
      <c r="AV13" s="90"/>
      <c r="AW13" s="97">
        <v>0</v>
      </c>
      <c r="AX13" s="89">
        <v>0</v>
      </c>
      <c r="AY13" s="101">
        <v>0</v>
      </c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443847.64999999997</v>
      </c>
      <c r="BW13" s="77">
        <f t="shared" si="1"/>
        <v>0</v>
      </c>
      <c r="BX13" s="79">
        <f t="shared" si="2"/>
        <v>664226.78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>
        <v>0.79</v>
      </c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0.79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2000</v>
      </c>
      <c r="E18" s="89">
        <v>0</v>
      </c>
      <c r="F18" s="90">
        <v>2000</v>
      </c>
      <c r="G18" s="88"/>
      <c r="H18" s="89"/>
      <c r="I18" s="90"/>
      <c r="J18" s="97">
        <v>0</v>
      </c>
      <c r="K18" s="89">
        <v>0</v>
      </c>
      <c r="L18" s="101">
        <v>0</v>
      </c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2000</v>
      </c>
      <c r="BW18" s="77">
        <f t="shared" si="1"/>
        <v>0</v>
      </c>
      <c r="BX18" s="79">
        <f t="shared" si="2"/>
        <v>2000</v>
      </c>
    </row>
    <row r="19" spans="2:76" ht="15">
      <c r="B19" s="13">
        <v>110</v>
      </c>
      <c r="C19" s="25" t="s">
        <v>98</v>
      </c>
      <c r="D19" s="88">
        <v>6831</v>
      </c>
      <c r="E19" s="89">
        <v>0</v>
      </c>
      <c r="F19" s="90">
        <v>10865.25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1000</v>
      </c>
      <c r="AF19" s="89">
        <v>0</v>
      </c>
      <c r="AG19" s="101">
        <v>1000</v>
      </c>
      <c r="AH19" s="97"/>
      <c r="AI19" s="89"/>
      <c r="AJ19" s="101"/>
      <c r="AK19" s="97">
        <v>0</v>
      </c>
      <c r="AL19" s="89">
        <v>0</v>
      </c>
      <c r="AM19" s="101">
        <v>0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41935.229999999996</v>
      </c>
      <c r="BJ19" s="89">
        <v>0</v>
      </c>
      <c r="BK19" s="101">
        <v>20544.43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49766.229999999996</v>
      </c>
      <c r="BW19" s="77">
        <f t="shared" si="1"/>
        <v>0</v>
      </c>
      <c r="BX19" s="79">
        <f t="shared" si="2"/>
        <v>32409.68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488162.7100000001</v>
      </c>
      <c r="E20" s="78">
        <f t="shared" si="3"/>
        <v>0</v>
      </c>
      <c r="F20" s="79">
        <f t="shared" si="3"/>
        <v>629776.04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38003</v>
      </c>
      <c r="K20" s="78">
        <f t="shared" si="3"/>
        <v>0</v>
      </c>
      <c r="L20" s="77">
        <f t="shared" si="3"/>
        <v>40946</v>
      </c>
      <c r="M20" s="98">
        <f t="shared" si="3"/>
        <v>118135</v>
      </c>
      <c r="N20" s="78">
        <f t="shared" si="3"/>
        <v>0</v>
      </c>
      <c r="O20" s="77">
        <f t="shared" si="3"/>
        <v>153170.74</v>
      </c>
      <c r="P20" s="98">
        <f t="shared" si="3"/>
        <v>24660.41</v>
      </c>
      <c r="Q20" s="78">
        <f t="shared" si="3"/>
        <v>0</v>
      </c>
      <c r="R20" s="77">
        <f t="shared" si="3"/>
        <v>48684.06</v>
      </c>
      <c r="S20" s="98">
        <f t="shared" si="3"/>
        <v>7900</v>
      </c>
      <c r="T20" s="78">
        <f t="shared" si="3"/>
        <v>0</v>
      </c>
      <c r="U20" s="77">
        <f t="shared" si="3"/>
        <v>12677.5</v>
      </c>
      <c r="V20" s="98">
        <f t="shared" si="3"/>
        <v>13000</v>
      </c>
      <c r="W20" s="78">
        <f t="shared" si="3"/>
        <v>0</v>
      </c>
      <c r="X20" s="77">
        <f t="shared" si="3"/>
        <v>13000</v>
      </c>
      <c r="Y20" s="98">
        <f t="shared" si="3"/>
        <v>27079.660000000003</v>
      </c>
      <c r="Z20" s="78">
        <f t="shared" si="3"/>
        <v>0</v>
      </c>
      <c r="AA20" s="77">
        <f t="shared" si="3"/>
        <v>36936.62</v>
      </c>
      <c r="AB20" s="98">
        <f t="shared" si="3"/>
        <v>149540.44</v>
      </c>
      <c r="AC20" s="78">
        <f t="shared" si="3"/>
        <v>0</v>
      </c>
      <c r="AD20" s="77">
        <f t="shared" si="3"/>
        <v>259819.03999999998</v>
      </c>
      <c r="AE20" s="98">
        <f t="shared" si="3"/>
        <v>66912.32</v>
      </c>
      <c r="AF20" s="78">
        <f t="shared" si="3"/>
        <v>0</v>
      </c>
      <c r="AG20" s="77">
        <f t="shared" si="3"/>
        <v>104541.04000000001</v>
      </c>
      <c r="AH20" s="98">
        <f t="shared" si="3"/>
        <v>29100</v>
      </c>
      <c r="AI20" s="78">
        <f t="shared" si="3"/>
        <v>0</v>
      </c>
      <c r="AJ20" s="77">
        <f t="shared" si="3"/>
        <v>49443.4</v>
      </c>
      <c r="AK20" s="98">
        <f t="shared" si="3"/>
        <v>336369.27</v>
      </c>
      <c r="AL20" s="78">
        <f t="shared" si="3"/>
        <v>0</v>
      </c>
      <c r="AM20" s="77">
        <f t="shared" si="3"/>
        <v>412795.36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6425</v>
      </c>
      <c r="AR20" s="78">
        <f t="shared" si="3"/>
        <v>0</v>
      </c>
      <c r="AS20" s="77">
        <f t="shared" si="3"/>
        <v>7217.63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41935.229999999996</v>
      </c>
      <c r="BJ20" s="78">
        <f t="shared" si="3"/>
        <v>0</v>
      </c>
      <c r="BK20" s="77">
        <f t="shared" si="3"/>
        <v>20544.43</v>
      </c>
      <c r="BL20" s="98">
        <f t="shared" si="3"/>
        <v>0</v>
      </c>
      <c r="BM20" s="78">
        <f t="shared" si="3"/>
        <v>0</v>
      </c>
      <c r="BN20" s="77">
        <f t="shared" si="3"/>
        <v>0.79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1347223.04</v>
      </c>
      <c r="BW20" s="77">
        <f>BW10+BW11+BW12+BW13+BW14+BW15+BW16+BW17+BW18+BW19</f>
        <v>0</v>
      </c>
      <c r="BX20" s="95">
        <f>BX10+BX11+BX12+BX13+BX14+BX15+BX16+BX17+BX18+BX19</f>
        <v>1789552.6500000001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31375</v>
      </c>
      <c r="E24" s="89">
        <v>0</v>
      </c>
      <c r="F24" s="90">
        <v>67771.35</v>
      </c>
      <c r="G24" s="88">
        <v>1000</v>
      </c>
      <c r="H24" s="89">
        <v>0</v>
      </c>
      <c r="I24" s="90">
        <v>1000</v>
      </c>
      <c r="J24" s="97"/>
      <c r="K24" s="89"/>
      <c r="L24" s="101"/>
      <c r="M24" s="97">
        <v>151000</v>
      </c>
      <c r="N24" s="89">
        <v>0</v>
      </c>
      <c r="O24" s="101">
        <v>347660.48</v>
      </c>
      <c r="P24" s="97">
        <v>254900</v>
      </c>
      <c r="Q24" s="89">
        <v>0</v>
      </c>
      <c r="R24" s="101">
        <v>382981.14</v>
      </c>
      <c r="S24" s="97">
        <v>2000</v>
      </c>
      <c r="T24" s="89">
        <v>0</v>
      </c>
      <c r="U24" s="101">
        <v>28323.42</v>
      </c>
      <c r="V24" s="97">
        <v>0</v>
      </c>
      <c r="W24" s="89">
        <v>0</v>
      </c>
      <c r="X24" s="101">
        <v>0</v>
      </c>
      <c r="Y24" s="97">
        <v>0</v>
      </c>
      <c r="Z24" s="89">
        <v>0</v>
      </c>
      <c r="AA24" s="101">
        <v>306861.58999999997</v>
      </c>
      <c r="AB24" s="97">
        <v>3000</v>
      </c>
      <c r="AC24" s="89">
        <v>0</v>
      </c>
      <c r="AD24" s="101">
        <v>45694.42</v>
      </c>
      <c r="AE24" s="97">
        <v>10000</v>
      </c>
      <c r="AF24" s="89">
        <v>0</v>
      </c>
      <c r="AG24" s="101">
        <v>278076.1</v>
      </c>
      <c r="AH24" s="97"/>
      <c r="AI24" s="89"/>
      <c r="AJ24" s="101"/>
      <c r="AK24" s="97">
        <v>3000</v>
      </c>
      <c r="AL24" s="89">
        <v>0</v>
      </c>
      <c r="AM24" s="101">
        <v>55454.09</v>
      </c>
      <c r="AN24" s="97"/>
      <c r="AO24" s="89"/>
      <c r="AP24" s="101"/>
      <c r="AQ24" s="97">
        <v>0</v>
      </c>
      <c r="AR24" s="89">
        <v>0</v>
      </c>
      <c r="AS24" s="101">
        <v>158667.81</v>
      </c>
      <c r="AT24" s="97">
        <v>0</v>
      </c>
      <c r="AU24" s="89">
        <v>0</v>
      </c>
      <c r="AV24" s="101">
        <v>0</v>
      </c>
      <c r="AW24" s="97">
        <v>0</v>
      </c>
      <c r="AX24" s="89">
        <v>0</v>
      </c>
      <c r="AY24" s="101">
        <v>0</v>
      </c>
      <c r="AZ24" s="97">
        <v>0</v>
      </c>
      <c r="BA24" s="89">
        <v>0</v>
      </c>
      <c r="BB24" s="101">
        <v>0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456275</v>
      </c>
      <c r="BW24" s="77">
        <f t="shared" si="4"/>
        <v>0</v>
      </c>
      <c r="BX24" s="79">
        <f t="shared" si="4"/>
        <v>1672490.4000000001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>
        <v>0</v>
      </c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0</v>
      </c>
      <c r="AL25" s="89">
        <v>0</v>
      </c>
      <c r="AM25" s="101">
        <v>0</v>
      </c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>
        <v>0</v>
      </c>
      <c r="Q26" s="89">
        <v>0</v>
      </c>
      <c r="R26" s="101">
        <v>0</v>
      </c>
      <c r="S26" s="97"/>
      <c r="T26" s="89"/>
      <c r="U26" s="101"/>
      <c r="V26" s="97">
        <v>0</v>
      </c>
      <c r="W26" s="89">
        <v>0</v>
      </c>
      <c r="X26" s="101">
        <v>0</v>
      </c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>
        <v>2500</v>
      </c>
      <c r="AR26" s="89">
        <v>0</v>
      </c>
      <c r="AS26" s="101">
        <v>2500</v>
      </c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2500</v>
      </c>
      <c r="BW26" s="77">
        <f t="shared" si="4"/>
        <v>0</v>
      </c>
      <c r="BX26" s="79">
        <f t="shared" si="4"/>
        <v>2500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15940.6</v>
      </c>
      <c r="Z27" s="89">
        <v>0</v>
      </c>
      <c r="AA27" s="101">
        <v>15940.6</v>
      </c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>
        <v>0</v>
      </c>
      <c r="AR27" s="89">
        <v>0</v>
      </c>
      <c r="AS27" s="101">
        <v>2368.25</v>
      </c>
      <c r="AT27" s="97"/>
      <c r="AU27" s="89"/>
      <c r="AV27" s="101"/>
      <c r="AW27" s="97"/>
      <c r="AX27" s="89"/>
      <c r="AY27" s="101"/>
      <c r="AZ27" s="97">
        <v>0</v>
      </c>
      <c r="BA27" s="89">
        <v>0</v>
      </c>
      <c r="BB27" s="101">
        <v>0</v>
      </c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15940.6</v>
      </c>
      <c r="BW27" s="77">
        <f t="shared" si="4"/>
        <v>0</v>
      </c>
      <c r="BX27" s="79">
        <f t="shared" si="4"/>
        <v>18308.85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31375</v>
      </c>
      <c r="E28" s="78">
        <f t="shared" si="5"/>
        <v>0</v>
      </c>
      <c r="F28" s="79">
        <f t="shared" si="5"/>
        <v>67771.35</v>
      </c>
      <c r="G28" s="85">
        <f t="shared" si="5"/>
        <v>1000</v>
      </c>
      <c r="H28" s="78">
        <f t="shared" si="5"/>
        <v>0</v>
      </c>
      <c r="I28" s="79">
        <f t="shared" si="5"/>
        <v>1000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151000</v>
      </c>
      <c r="N28" s="78">
        <f t="shared" si="5"/>
        <v>0</v>
      </c>
      <c r="O28" s="77">
        <f t="shared" si="5"/>
        <v>347660.48</v>
      </c>
      <c r="P28" s="98">
        <f t="shared" si="5"/>
        <v>254900</v>
      </c>
      <c r="Q28" s="78">
        <f t="shared" si="5"/>
        <v>0</v>
      </c>
      <c r="R28" s="77">
        <f t="shared" si="5"/>
        <v>382981.14</v>
      </c>
      <c r="S28" s="98">
        <f t="shared" si="5"/>
        <v>2000</v>
      </c>
      <c r="T28" s="78">
        <f t="shared" si="5"/>
        <v>0</v>
      </c>
      <c r="U28" s="77">
        <f t="shared" si="5"/>
        <v>28323.42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15940.6</v>
      </c>
      <c r="Z28" s="78">
        <f t="shared" si="5"/>
        <v>0</v>
      </c>
      <c r="AA28" s="77">
        <f t="shared" si="5"/>
        <v>322802.18999999994</v>
      </c>
      <c r="AB28" s="98">
        <f t="shared" si="5"/>
        <v>3000</v>
      </c>
      <c r="AC28" s="78">
        <f t="shared" si="5"/>
        <v>0</v>
      </c>
      <c r="AD28" s="77">
        <f t="shared" si="5"/>
        <v>45694.42</v>
      </c>
      <c r="AE28" s="98">
        <f t="shared" si="5"/>
        <v>10000</v>
      </c>
      <c r="AF28" s="78">
        <f t="shared" si="5"/>
        <v>0</v>
      </c>
      <c r="AG28" s="77">
        <f t="shared" si="5"/>
        <v>278076.1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3000</v>
      </c>
      <c r="AL28" s="78">
        <f t="shared" si="6"/>
        <v>0</v>
      </c>
      <c r="AM28" s="77">
        <f t="shared" si="6"/>
        <v>55454.09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2500</v>
      </c>
      <c r="AR28" s="78">
        <f t="shared" si="6"/>
        <v>0</v>
      </c>
      <c r="AS28" s="77">
        <f t="shared" si="6"/>
        <v>163536.06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474715.6</v>
      </c>
      <c r="BW28" s="77">
        <f>BW23+BW24+BW25+BW26+BW27</f>
        <v>0</v>
      </c>
      <c r="BX28" s="95">
        <f>BX23+BX24+BX25+BX26+BX27</f>
        <v>1693299.2500000002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>
        <v>0</v>
      </c>
      <c r="AX31" s="89">
        <v>0</v>
      </c>
      <c r="AY31" s="101">
        <v>0</v>
      </c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10000</v>
      </c>
      <c r="BM40" s="89">
        <v>0</v>
      </c>
      <c r="BN40" s="101">
        <v>10000.89</v>
      </c>
      <c r="BO40" s="97"/>
      <c r="BP40" s="89"/>
      <c r="BQ40" s="101"/>
      <c r="BR40" s="97"/>
      <c r="BS40" s="89"/>
      <c r="BT40" s="101"/>
      <c r="BU40" s="76"/>
      <c r="BV40" s="85">
        <f t="shared" si="10"/>
        <v>10000</v>
      </c>
      <c r="BW40" s="77">
        <f t="shared" si="10"/>
        <v>0</v>
      </c>
      <c r="BX40" s="79">
        <f t="shared" si="10"/>
        <v>10000.89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10000</v>
      </c>
      <c r="BM42" s="78">
        <f t="shared" si="12"/>
        <v>0</v>
      </c>
      <c r="BN42" s="77">
        <f t="shared" si="12"/>
        <v>10000.89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10000</v>
      </c>
      <c r="BW42" s="77">
        <f>BW38+BW39+BW40+BW41</f>
        <v>0</v>
      </c>
      <c r="BX42" s="95">
        <f>BX38+BX39+BX40+BX41</f>
        <v>10000.89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273000</v>
      </c>
      <c r="BS49" s="89">
        <v>0</v>
      </c>
      <c r="BT49" s="101">
        <v>325824.13</v>
      </c>
      <c r="BU49" s="76"/>
      <c r="BV49" s="85">
        <f aca="true" t="shared" si="15" ref="BV49:BX50">D49+G49+J49+M49+P49+S49+V49+Y49+AB49+AE49+AH49+AK49+AN49+AQ49+AT49+AW49+AZ49+BC49+BF49+BI49+BL49+BO49+BR49</f>
        <v>273000</v>
      </c>
      <c r="BW49" s="77">
        <f t="shared" si="15"/>
        <v>0</v>
      </c>
      <c r="BX49" s="79">
        <f t="shared" si="15"/>
        <v>325824.13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305000</v>
      </c>
      <c r="BS50" s="89">
        <v>0</v>
      </c>
      <c r="BT50" s="101">
        <v>314597.25</v>
      </c>
      <c r="BU50" s="76"/>
      <c r="BV50" s="85">
        <f t="shared" si="15"/>
        <v>305000</v>
      </c>
      <c r="BW50" s="77">
        <f t="shared" si="15"/>
        <v>0</v>
      </c>
      <c r="BX50" s="79">
        <f t="shared" si="15"/>
        <v>314597.25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578000</v>
      </c>
      <c r="BS51" s="78">
        <f>BS49+BS50</f>
        <v>0</v>
      </c>
      <c r="BT51" s="77">
        <f>BT49+BT50</f>
        <v>640421.38</v>
      </c>
      <c r="BU51" s="85"/>
      <c r="BV51" s="85">
        <f>BV49+BV50</f>
        <v>578000</v>
      </c>
      <c r="BW51" s="77">
        <f>BW49+BW50</f>
        <v>0</v>
      </c>
      <c r="BX51" s="95">
        <f>BX49+BX50</f>
        <v>640421.38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519537.7100000001</v>
      </c>
      <c r="E53" s="86">
        <f t="shared" si="18"/>
        <v>0</v>
      </c>
      <c r="F53" s="86">
        <f t="shared" si="18"/>
        <v>697547.39</v>
      </c>
      <c r="G53" s="86">
        <f t="shared" si="18"/>
        <v>1000</v>
      </c>
      <c r="H53" s="86">
        <f t="shared" si="18"/>
        <v>0</v>
      </c>
      <c r="I53" s="86">
        <f t="shared" si="18"/>
        <v>1000</v>
      </c>
      <c r="J53" s="86">
        <f t="shared" si="18"/>
        <v>38003</v>
      </c>
      <c r="K53" s="86">
        <f t="shared" si="18"/>
        <v>0</v>
      </c>
      <c r="L53" s="86">
        <f t="shared" si="18"/>
        <v>40946</v>
      </c>
      <c r="M53" s="86">
        <f t="shared" si="18"/>
        <v>269135</v>
      </c>
      <c r="N53" s="86">
        <f t="shared" si="18"/>
        <v>0</v>
      </c>
      <c r="O53" s="86">
        <f t="shared" si="18"/>
        <v>500831.22</v>
      </c>
      <c r="P53" s="86">
        <f t="shared" si="18"/>
        <v>279560.41</v>
      </c>
      <c r="Q53" s="86">
        <f t="shared" si="18"/>
        <v>0</v>
      </c>
      <c r="R53" s="86">
        <f t="shared" si="18"/>
        <v>431665.2</v>
      </c>
      <c r="S53" s="86">
        <f t="shared" si="18"/>
        <v>9900</v>
      </c>
      <c r="T53" s="86">
        <f t="shared" si="18"/>
        <v>0</v>
      </c>
      <c r="U53" s="86">
        <f t="shared" si="18"/>
        <v>41000.92</v>
      </c>
      <c r="V53" s="86">
        <f t="shared" si="18"/>
        <v>13000</v>
      </c>
      <c r="W53" s="86">
        <f t="shared" si="18"/>
        <v>0</v>
      </c>
      <c r="X53" s="86">
        <f t="shared" si="18"/>
        <v>13000</v>
      </c>
      <c r="Y53" s="86">
        <f t="shared" si="18"/>
        <v>43020.26</v>
      </c>
      <c r="Z53" s="86">
        <f t="shared" si="18"/>
        <v>0</v>
      </c>
      <c r="AA53" s="86">
        <f t="shared" si="18"/>
        <v>359738.80999999994</v>
      </c>
      <c r="AB53" s="86">
        <f t="shared" si="18"/>
        <v>152540.44</v>
      </c>
      <c r="AC53" s="86">
        <f t="shared" si="18"/>
        <v>0</v>
      </c>
      <c r="AD53" s="86">
        <f t="shared" si="18"/>
        <v>305513.45999999996</v>
      </c>
      <c r="AE53" s="86">
        <f t="shared" si="18"/>
        <v>76912.32</v>
      </c>
      <c r="AF53" s="86">
        <f t="shared" si="18"/>
        <v>0</v>
      </c>
      <c r="AG53" s="86">
        <f t="shared" si="18"/>
        <v>382617.14</v>
      </c>
      <c r="AH53" s="86">
        <f t="shared" si="18"/>
        <v>29100</v>
      </c>
      <c r="AI53" s="86">
        <f t="shared" si="18"/>
        <v>0</v>
      </c>
      <c r="AJ53" s="86">
        <f aca="true" t="shared" si="19" ref="AJ53:BT53">AJ20+AJ28+AJ35+AJ42+AJ46+AJ51</f>
        <v>49443.4</v>
      </c>
      <c r="AK53" s="86">
        <f t="shared" si="19"/>
        <v>339369.27</v>
      </c>
      <c r="AL53" s="86">
        <f t="shared" si="19"/>
        <v>0</v>
      </c>
      <c r="AM53" s="86">
        <f t="shared" si="19"/>
        <v>468249.44999999995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8925</v>
      </c>
      <c r="AR53" s="86">
        <f t="shared" si="19"/>
        <v>0</v>
      </c>
      <c r="AS53" s="86">
        <f t="shared" si="19"/>
        <v>170753.69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41935.229999999996</v>
      </c>
      <c r="BJ53" s="86">
        <f t="shared" si="19"/>
        <v>0</v>
      </c>
      <c r="BK53" s="86">
        <f t="shared" si="19"/>
        <v>20544.43</v>
      </c>
      <c r="BL53" s="86">
        <f t="shared" si="19"/>
        <v>10000</v>
      </c>
      <c r="BM53" s="86">
        <f t="shared" si="19"/>
        <v>0</v>
      </c>
      <c r="BN53" s="86">
        <f t="shared" si="19"/>
        <v>10001.68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578000</v>
      </c>
      <c r="BS53" s="86">
        <f t="shared" si="19"/>
        <v>0</v>
      </c>
      <c r="BT53" s="86">
        <f t="shared" si="19"/>
        <v>640421.38</v>
      </c>
      <c r="BU53" s="86">
        <f>BU8</f>
        <v>0</v>
      </c>
      <c r="BV53" s="102">
        <f>BV8+BV20+BV28+BV35+BV42+BV46+BV51</f>
        <v>2409938.64</v>
      </c>
      <c r="BW53" s="87">
        <f>BW20+BW28+BW35+BW42+BW46+BW51</f>
        <v>0</v>
      </c>
      <c r="BX53" s="87">
        <f>BX20+BX28+BX35+BX42+BX46+BX51</f>
        <v>4133274.1700000004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222298.18000000002</v>
      </c>
      <c r="E10" s="89">
        <v>0</v>
      </c>
      <c r="F10" s="90"/>
      <c r="G10" s="88"/>
      <c r="H10" s="89"/>
      <c r="I10" s="90"/>
      <c r="J10" s="97">
        <v>32398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40979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295675.18000000005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21111</v>
      </c>
      <c r="E11" s="89">
        <v>0</v>
      </c>
      <c r="F11" s="90"/>
      <c r="G11" s="88"/>
      <c r="H11" s="89"/>
      <c r="I11" s="90"/>
      <c r="J11" s="97">
        <v>2155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4288</v>
      </c>
      <c r="AC11" s="89">
        <v>0</v>
      </c>
      <c r="AD11" s="90"/>
      <c r="AE11" s="91">
        <v>1000</v>
      </c>
      <c r="AF11" s="89">
        <v>0</v>
      </c>
      <c r="AG11" s="90"/>
      <c r="AH11" s="91"/>
      <c r="AI11" s="89"/>
      <c r="AJ11" s="90"/>
      <c r="AK11" s="91">
        <v>2750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31304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160582.63</v>
      </c>
      <c r="E12" s="89">
        <v>0</v>
      </c>
      <c r="F12" s="90"/>
      <c r="G12" s="88">
        <v>0</v>
      </c>
      <c r="H12" s="89">
        <v>0</v>
      </c>
      <c r="I12" s="90"/>
      <c r="J12" s="97">
        <v>3450</v>
      </c>
      <c r="K12" s="89">
        <v>0</v>
      </c>
      <c r="L12" s="101"/>
      <c r="M12" s="91">
        <v>96500</v>
      </c>
      <c r="N12" s="89">
        <v>0</v>
      </c>
      <c r="O12" s="90"/>
      <c r="P12" s="91">
        <v>13600</v>
      </c>
      <c r="Q12" s="89">
        <v>0</v>
      </c>
      <c r="R12" s="90"/>
      <c r="S12" s="91">
        <v>4900</v>
      </c>
      <c r="T12" s="89">
        <v>0</v>
      </c>
      <c r="U12" s="90"/>
      <c r="V12" s="91"/>
      <c r="W12" s="89"/>
      <c r="X12" s="90"/>
      <c r="Y12" s="91">
        <v>0</v>
      </c>
      <c r="Z12" s="89">
        <v>0</v>
      </c>
      <c r="AA12" s="90"/>
      <c r="AB12" s="91">
        <v>5700</v>
      </c>
      <c r="AC12" s="89">
        <v>0</v>
      </c>
      <c r="AD12" s="90"/>
      <c r="AE12" s="91">
        <v>64912.32</v>
      </c>
      <c r="AF12" s="89">
        <v>0</v>
      </c>
      <c r="AG12" s="90"/>
      <c r="AH12" s="91">
        <v>20000</v>
      </c>
      <c r="AI12" s="89">
        <v>0</v>
      </c>
      <c r="AJ12" s="90"/>
      <c r="AK12" s="91">
        <v>79437.34</v>
      </c>
      <c r="AL12" s="89">
        <v>0</v>
      </c>
      <c r="AM12" s="90"/>
      <c r="AN12" s="91"/>
      <c r="AO12" s="89"/>
      <c r="AP12" s="90"/>
      <c r="AQ12" s="91">
        <v>3600</v>
      </c>
      <c r="AR12" s="89">
        <v>0</v>
      </c>
      <c r="AS12" s="90"/>
      <c r="AT12" s="91"/>
      <c r="AU12" s="89"/>
      <c r="AV12" s="90"/>
      <c r="AW12" s="91">
        <v>0</v>
      </c>
      <c r="AX12" s="89">
        <v>0</v>
      </c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452682.29000000004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60404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37789.06999999999</v>
      </c>
      <c r="N13" s="89">
        <v>0</v>
      </c>
      <c r="O13" s="90"/>
      <c r="P13" s="91">
        <v>12330.2</v>
      </c>
      <c r="Q13" s="89">
        <v>0</v>
      </c>
      <c r="R13" s="90"/>
      <c r="S13" s="91">
        <v>3000</v>
      </c>
      <c r="T13" s="89">
        <v>0</v>
      </c>
      <c r="U13" s="90"/>
      <c r="V13" s="91">
        <v>10739.6</v>
      </c>
      <c r="W13" s="89">
        <v>0</v>
      </c>
      <c r="X13" s="90"/>
      <c r="Y13" s="91">
        <v>0</v>
      </c>
      <c r="Z13" s="89">
        <v>0</v>
      </c>
      <c r="AA13" s="90"/>
      <c r="AB13" s="91">
        <v>91584</v>
      </c>
      <c r="AC13" s="89">
        <v>0</v>
      </c>
      <c r="AD13" s="90"/>
      <c r="AE13" s="91"/>
      <c r="AF13" s="89"/>
      <c r="AG13" s="90"/>
      <c r="AH13" s="91">
        <v>13100</v>
      </c>
      <c r="AI13" s="89">
        <v>0</v>
      </c>
      <c r="AJ13" s="90"/>
      <c r="AK13" s="91">
        <v>171697.08000000002</v>
      </c>
      <c r="AL13" s="89">
        <v>0</v>
      </c>
      <c r="AM13" s="90"/>
      <c r="AN13" s="91"/>
      <c r="AO13" s="89"/>
      <c r="AP13" s="90"/>
      <c r="AQ13" s="91">
        <v>900</v>
      </c>
      <c r="AR13" s="89">
        <v>0</v>
      </c>
      <c r="AS13" s="90"/>
      <c r="AT13" s="91"/>
      <c r="AU13" s="89"/>
      <c r="AV13" s="90"/>
      <c r="AW13" s="97">
        <v>0</v>
      </c>
      <c r="AX13" s="89">
        <v>0</v>
      </c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401543.95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2000</v>
      </c>
      <c r="E18" s="89">
        <v>0</v>
      </c>
      <c r="F18" s="90"/>
      <c r="G18" s="88"/>
      <c r="H18" s="89"/>
      <c r="I18" s="90"/>
      <c r="J18" s="97">
        <v>0</v>
      </c>
      <c r="K18" s="89">
        <v>0</v>
      </c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7461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1000</v>
      </c>
      <c r="AF19" s="89">
        <v>0</v>
      </c>
      <c r="AG19" s="101"/>
      <c r="AH19" s="97"/>
      <c r="AI19" s="89"/>
      <c r="AJ19" s="101"/>
      <c r="AK19" s="97">
        <v>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22623.73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31084.73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473856.81000000006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38003</v>
      </c>
      <c r="K20" s="78">
        <f t="shared" si="1"/>
        <v>0</v>
      </c>
      <c r="L20" s="77">
        <f t="shared" si="1"/>
        <v>0</v>
      </c>
      <c r="M20" s="98">
        <f t="shared" si="1"/>
        <v>134289.07</v>
      </c>
      <c r="N20" s="78">
        <f t="shared" si="1"/>
        <v>0</v>
      </c>
      <c r="O20" s="77">
        <f t="shared" si="1"/>
        <v>0</v>
      </c>
      <c r="P20" s="98">
        <f t="shared" si="1"/>
        <v>25930.2</v>
      </c>
      <c r="Q20" s="78">
        <f t="shared" si="1"/>
        <v>0</v>
      </c>
      <c r="R20" s="77">
        <f t="shared" si="1"/>
        <v>0</v>
      </c>
      <c r="S20" s="98">
        <f t="shared" si="1"/>
        <v>7900</v>
      </c>
      <c r="T20" s="78">
        <f t="shared" si="1"/>
        <v>0</v>
      </c>
      <c r="U20" s="77">
        <f t="shared" si="1"/>
        <v>0</v>
      </c>
      <c r="V20" s="98">
        <f t="shared" si="1"/>
        <v>10739.6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101572</v>
      </c>
      <c r="AC20" s="78">
        <f t="shared" si="1"/>
        <v>0</v>
      </c>
      <c r="AD20" s="77">
        <f t="shared" si="1"/>
        <v>0</v>
      </c>
      <c r="AE20" s="98">
        <f t="shared" si="1"/>
        <v>66912.32</v>
      </c>
      <c r="AF20" s="78">
        <f t="shared" si="1"/>
        <v>0</v>
      </c>
      <c r="AG20" s="77">
        <f t="shared" si="1"/>
        <v>0</v>
      </c>
      <c r="AH20" s="98">
        <f t="shared" si="1"/>
        <v>33100</v>
      </c>
      <c r="AI20" s="78">
        <f t="shared" si="1"/>
        <v>0</v>
      </c>
      <c r="AJ20" s="77">
        <f t="shared" si="1"/>
        <v>0</v>
      </c>
      <c r="AK20" s="98">
        <f t="shared" si="1"/>
        <v>294863.42000000004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4500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22623.73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1214290.1500000001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14500</v>
      </c>
      <c r="E24" s="89">
        <v>0</v>
      </c>
      <c r="F24" s="90"/>
      <c r="G24" s="88">
        <v>1000</v>
      </c>
      <c r="H24" s="89">
        <v>0</v>
      </c>
      <c r="I24" s="90"/>
      <c r="J24" s="97"/>
      <c r="K24" s="89"/>
      <c r="L24" s="101"/>
      <c r="M24" s="97">
        <v>1000</v>
      </c>
      <c r="N24" s="89">
        <v>0</v>
      </c>
      <c r="O24" s="101"/>
      <c r="P24" s="97">
        <v>5000</v>
      </c>
      <c r="Q24" s="89">
        <v>0</v>
      </c>
      <c r="R24" s="101"/>
      <c r="S24" s="97">
        <v>2000</v>
      </c>
      <c r="T24" s="89">
        <v>0</v>
      </c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3000</v>
      </c>
      <c r="AC24" s="89">
        <v>0</v>
      </c>
      <c r="AD24" s="101"/>
      <c r="AE24" s="97">
        <v>10000</v>
      </c>
      <c r="AF24" s="89">
        <v>0</v>
      </c>
      <c r="AG24" s="101"/>
      <c r="AH24" s="97"/>
      <c r="AI24" s="89"/>
      <c r="AJ24" s="101"/>
      <c r="AK24" s="97">
        <v>3000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>
        <v>0</v>
      </c>
      <c r="AU24" s="89">
        <v>0</v>
      </c>
      <c r="AV24" s="101"/>
      <c r="AW24" s="97">
        <v>0</v>
      </c>
      <c r="AX24" s="89">
        <v>0</v>
      </c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39500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0</v>
      </c>
      <c r="AL25" s="89">
        <v>0</v>
      </c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>
        <v>0</v>
      </c>
      <c r="Q26" s="89">
        <v>0</v>
      </c>
      <c r="R26" s="101"/>
      <c r="S26" s="97"/>
      <c r="T26" s="89"/>
      <c r="U26" s="101"/>
      <c r="V26" s="97">
        <v>0</v>
      </c>
      <c r="W26" s="89">
        <v>0</v>
      </c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>
        <v>2500</v>
      </c>
      <c r="AR26" s="89">
        <v>0</v>
      </c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2500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>
        <v>0</v>
      </c>
      <c r="AR27" s="89">
        <v>0</v>
      </c>
      <c r="AS27" s="101"/>
      <c r="AT27" s="97"/>
      <c r="AU27" s="89"/>
      <c r="AV27" s="101"/>
      <c r="AW27" s="97"/>
      <c r="AX27" s="89"/>
      <c r="AY27" s="101"/>
      <c r="AZ27" s="97">
        <v>0</v>
      </c>
      <c r="BA27" s="89">
        <v>0</v>
      </c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14500</v>
      </c>
      <c r="E28" s="78">
        <f t="shared" si="3"/>
        <v>0</v>
      </c>
      <c r="F28" s="79">
        <f t="shared" si="3"/>
        <v>0</v>
      </c>
      <c r="G28" s="85">
        <f t="shared" si="3"/>
        <v>1000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1000</v>
      </c>
      <c r="N28" s="78">
        <f t="shared" si="3"/>
        <v>0</v>
      </c>
      <c r="O28" s="77">
        <f t="shared" si="3"/>
        <v>0</v>
      </c>
      <c r="P28" s="98">
        <f t="shared" si="3"/>
        <v>5000</v>
      </c>
      <c r="Q28" s="78">
        <f t="shared" si="3"/>
        <v>0</v>
      </c>
      <c r="R28" s="77">
        <f t="shared" si="3"/>
        <v>0</v>
      </c>
      <c r="S28" s="98">
        <f t="shared" si="3"/>
        <v>2000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3000</v>
      </c>
      <c r="AC28" s="78">
        <f t="shared" si="3"/>
        <v>0</v>
      </c>
      <c r="AD28" s="77">
        <f t="shared" si="3"/>
        <v>0</v>
      </c>
      <c r="AE28" s="98">
        <f t="shared" si="3"/>
        <v>10000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3000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2500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42000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>
        <v>0</v>
      </c>
      <c r="AX31" s="89">
        <v>0</v>
      </c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10000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10000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10000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10000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273000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273000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305000</v>
      </c>
      <c r="BS50" s="89">
        <v>0</v>
      </c>
      <c r="BT50" s="101"/>
      <c r="BU50" s="76"/>
      <c r="BV50" s="85">
        <f t="shared" si="9"/>
        <v>305000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578000</v>
      </c>
      <c r="BS51" s="78">
        <f>BS49+BS50</f>
        <v>0</v>
      </c>
      <c r="BT51" s="77">
        <f>BT49+BT50</f>
        <v>0</v>
      </c>
      <c r="BU51" s="85"/>
      <c r="BV51" s="85">
        <f>BV49+BV50</f>
        <v>578000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488356.81000000006</v>
      </c>
      <c r="E53" s="86">
        <f t="shared" si="11"/>
        <v>0</v>
      </c>
      <c r="F53" s="86">
        <f t="shared" si="11"/>
        <v>0</v>
      </c>
      <c r="G53" s="86">
        <f t="shared" si="11"/>
        <v>1000</v>
      </c>
      <c r="H53" s="86">
        <f t="shared" si="11"/>
        <v>0</v>
      </c>
      <c r="I53" s="86">
        <f t="shared" si="11"/>
        <v>0</v>
      </c>
      <c r="J53" s="86">
        <f t="shared" si="11"/>
        <v>38003</v>
      </c>
      <c r="K53" s="86">
        <f t="shared" si="11"/>
        <v>0</v>
      </c>
      <c r="L53" s="86">
        <f t="shared" si="11"/>
        <v>0</v>
      </c>
      <c r="M53" s="86">
        <f t="shared" si="11"/>
        <v>135289.07</v>
      </c>
      <c r="N53" s="86">
        <f t="shared" si="11"/>
        <v>0</v>
      </c>
      <c r="O53" s="86">
        <f t="shared" si="11"/>
        <v>0</v>
      </c>
      <c r="P53" s="86">
        <f t="shared" si="11"/>
        <v>30930.2</v>
      </c>
      <c r="Q53" s="86">
        <f t="shared" si="11"/>
        <v>0</v>
      </c>
      <c r="R53" s="86">
        <f t="shared" si="11"/>
        <v>0</v>
      </c>
      <c r="S53" s="86">
        <f t="shared" si="11"/>
        <v>9900</v>
      </c>
      <c r="T53" s="86">
        <f t="shared" si="11"/>
        <v>0</v>
      </c>
      <c r="U53" s="86">
        <f t="shared" si="11"/>
        <v>0</v>
      </c>
      <c r="V53" s="86">
        <f t="shared" si="11"/>
        <v>10739.6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104572</v>
      </c>
      <c r="AC53" s="86">
        <f t="shared" si="11"/>
        <v>0</v>
      </c>
      <c r="AD53" s="86">
        <f t="shared" si="11"/>
        <v>0</v>
      </c>
      <c r="AE53" s="86">
        <f t="shared" si="11"/>
        <v>76912.32</v>
      </c>
      <c r="AF53" s="86">
        <f t="shared" si="11"/>
        <v>0</v>
      </c>
      <c r="AG53" s="86">
        <f t="shared" si="11"/>
        <v>0</v>
      </c>
      <c r="AH53" s="86">
        <f t="shared" si="11"/>
        <v>33100</v>
      </c>
      <c r="AI53" s="86">
        <f t="shared" si="11"/>
        <v>0</v>
      </c>
      <c r="AJ53" s="86">
        <f t="shared" si="11"/>
        <v>0</v>
      </c>
      <c r="AK53" s="86">
        <f t="shared" si="11"/>
        <v>297863.42000000004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7000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22623.73</v>
      </c>
      <c r="BJ53" s="86">
        <f t="shared" si="11"/>
        <v>0</v>
      </c>
      <c r="BK53" s="86">
        <f t="shared" si="11"/>
        <v>0</v>
      </c>
      <c r="BL53" s="86">
        <f t="shared" si="11"/>
        <v>10000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578000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1844290.1500000001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222298.18000000002</v>
      </c>
      <c r="E10" s="89">
        <v>0</v>
      </c>
      <c r="F10" s="90"/>
      <c r="G10" s="88"/>
      <c r="H10" s="89"/>
      <c r="I10" s="90"/>
      <c r="J10" s="97">
        <v>32398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40979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295675.18000000005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21111</v>
      </c>
      <c r="E11" s="89">
        <v>0</v>
      </c>
      <c r="F11" s="90"/>
      <c r="G11" s="88"/>
      <c r="H11" s="89"/>
      <c r="I11" s="90"/>
      <c r="J11" s="97">
        <v>2155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4288</v>
      </c>
      <c r="AC11" s="89">
        <v>0</v>
      </c>
      <c r="AD11" s="90"/>
      <c r="AE11" s="91">
        <v>1000</v>
      </c>
      <c r="AF11" s="89">
        <v>0</v>
      </c>
      <c r="AG11" s="90"/>
      <c r="AH11" s="91"/>
      <c r="AI11" s="89"/>
      <c r="AJ11" s="90"/>
      <c r="AK11" s="91">
        <v>2750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31304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160582.63</v>
      </c>
      <c r="E12" s="89">
        <v>0</v>
      </c>
      <c r="F12" s="90"/>
      <c r="G12" s="88">
        <v>0</v>
      </c>
      <c r="H12" s="89">
        <v>0</v>
      </c>
      <c r="I12" s="90"/>
      <c r="J12" s="97">
        <v>3450</v>
      </c>
      <c r="K12" s="89">
        <v>0</v>
      </c>
      <c r="L12" s="101"/>
      <c r="M12" s="91">
        <v>100712.34</v>
      </c>
      <c r="N12" s="89">
        <v>0</v>
      </c>
      <c r="O12" s="90"/>
      <c r="P12" s="91">
        <v>13600</v>
      </c>
      <c r="Q12" s="89">
        <v>0</v>
      </c>
      <c r="R12" s="90"/>
      <c r="S12" s="91">
        <v>4900</v>
      </c>
      <c r="T12" s="89">
        <v>0</v>
      </c>
      <c r="U12" s="90"/>
      <c r="V12" s="91"/>
      <c r="W12" s="89"/>
      <c r="X12" s="90"/>
      <c r="Y12" s="91">
        <v>0</v>
      </c>
      <c r="Z12" s="89">
        <v>0</v>
      </c>
      <c r="AA12" s="90"/>
      <c r="AB12" s="91">
        <v>5700</v>
      </c>
      <c r="AC12" s="89">
        <v>0</v>
      </c>
      <c r="AD12" s="90"/>
      <c r="AE12" s="91">
        <v>64912.32</v>
      </c>
      <c r="AF12" s="89">
        <v>0</v>
      </c>
      <c r="AG12" s="90"/>
      <c r="AH12" s="91">
        <v>20000</v>
      </c>
      <c r="AI12" s="89">
        <v>0</v>
      </c>
      <c r="AJ12" s="90"/>
      <c r="AK12" s="91">
        <v>79437.34</v>
      </c>
      <c r="AL12" s="89">
        <v>0</v>
      </c>
      <c r="AM12" s="90"/>
      <c r="AN12" s="91"/>
      <c r="AO12" s="89"/>
      <c r="AP12" s="90"/>
      <c r="AQ12" s="91">
        <v>3600</v>
      </c>
      <c r="AR12" s="89">
        <v>0</v>
      </c>
      <c r="AS12" s="90"/>
      <c r="AT12" s="91"/>
      <c r="AU12" s="89"/>
      <c r="AV12" s="90"/>
      <c r="AW12" s="91">
        <v>0</v>
      </c>
      <c r="AX12" s="89">
        <v>0</v>
      </c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456894.63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60404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28626.73</v>
      </c>
      <c r="N13" s="89">
        <v>0</v>
      </c>
      <c r="O13" s="90"/>
      <c r="P13" s="91">
        <v>12330.2</v>
      </c>
      <c r="Q13" s="89">
        <v>0</v>
      </c>
      <c r="R13" s="90"/>
      <c r="S13" s="91">
        <v>3000</v>
      </c>
      <c r="T13" s="89">
        <v>0</v>
      </c>
      <c r="U13" s="90"/>
      <c r="V13" s="91">
        <v>10739.6</v>
      </c>
      <c r="W13" s="89">
        <v>0</v>
      </c>
      <c r="X13" s="90"/>
      <c r="Y13" s="91">
        <v>0</v>
      </c>
      <c r="Z13" s="89">
        <v>0</v>
      </c>
      <c r="AA13" s="90"/>
      <c r="AB13" s="91">
        <v>91584</v>
      </c>
      <c r="AC13" s="89">
        <v>0</v>
      </c>
      <c r="AD13" s="90"/>
      <c r="AE13" s="91"/>
      <c r="AF13" s="89"/>
      <c r="AG13" s="90"/>
      <c r="AH13" s="91">
        <v>13100</v>
      </c>
      <c r="AI13" s="89">
        <v>0</v>
      </c>
      <c r="AJ13" s="90"/>
      <c r="AK13" s="91">
        <v>171697.08000000002</v>
      </c>
      <c r="AL13" s="89">
        <v>0</v>
      </c>
      <c r="AM13" s="90"/>
      <c r="AN13" s="91"/>
      <c r="AO13" s="89"/>
      <c r="AP13" s="90"/>
      <c r="AQ13" s="91">
        <v>900</v>
      </c>
      <c r="AR13" s="89">
        <v>0</v>
      </c>
      <c r="AS13" s="90"/>
      <c r="AT13" s="91"/>
      <c r="AU13" s="89"/>
      <c r="AV13" s="90"/>
      <c r="AW13" s="97">
        <v>0</v>
      </c>
      <c r="AX13" s="89">
        <v>0</v>
      </c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392381.61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2000</v>
      </c>
      <c r="E18" s="89">
        <v>0</v>
      </c>
      <c r="F18" s="90"/>
      <c r="G18" s="88"/>
      <c r="H18" s="89"/>
      <c r="I18" s="90"/>
      <c r="J18" s="97">
        <v>0</v>
      </c>
      <c r="K18" s="89">
        <v>0</v>
      </c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7461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1000</v>
      </c>
      <c r="AF19" s="89">
        <v>0</v>
      </c>
      <c r="AG19" s="101"/>
      <c r="AH19" s="97"/>
      <c r="AI19" s="89"/>
      <c r="AJ19" s="101"/>
      <c r="AK19" s="97">
        <v>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22573.73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31034.73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473856.81000000006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38003</v>
      </c>
      <c r="K20" s="78">
        <f t="shared" si="1"/>
        <v>0</v>
      </c>
      <c r="L20" s="77">
        <f t="shared" si="1"/>
        <v>0</v>
      </c>
      <c r="M20" s="98">
        <f t="shared" si="1"/>
        <v>129339.06999999999</v>
      </c>
      <c r="N20" s="78">
        <f t="shared" si="1"/>
        <v>0</v>
      </c>
      <c r="O20" s="77">
        <f t="shared" si="1"/>
        <v>0</v>
      </c>
      <c r="P20" s="98">
        <f t="shared" si="1"/>
        <v>25930.2</v>
      </c>
      <c r="Q20" s="78">
        <f t="shared" si="1"/>
        <v>0</v>
      </c>
      <c r="R20" s="77">
        <f t="shared" si="1"/>
        <v>0</v>
      </c>
      <c r="S20" s="98">
        <f t="shared" si="1"/>
        <v>7900</v>
      </c>
      <c r="T20" s="78">
        <f t="shared" si="1"/>
        <v>0</v>
      </c>
      <c r="U20" s="77">
        <f t="shared" si="1"/>
        <v>0</v>
      </c>
      <c r="V20" s="98">
        <f t="shared" si="1"/>
        <v>10739.6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101572</v>
      </c>
      <c r="AC20" s="78">
        <f t="shared" si="1"/>
        <v>0</v>
      </c>
      <c r="AD20" s="77">
        <f t="shared" si="1"/>
        <v>0</v>
      </c>
      <c r="AE20" s="98">
        <f t="shared" si="1"/>
        <v>66912.32</v>
      </c>
      <c r="AF20" s="78">
        <f t="shared" si="1"/>
        <v>0</v>
      </c>
      <c r="AG20" s="77">
        <f t="shared" si="1"/>
        <v>0</v>
      </c>
      <c r="AH20" s="98">
        <f t="shared" si="1"/>
        <v>33100</v>
      </c>
      <c r="AI20" s="78">
        <f t="shared" si="1"/>
        <v>0</v>
      </c>
      <c r="AJ20" s="77">
        <f t="shared" si="1"/>
        <v>0</v>
      </c>
      <c r="AK20" s="98">
        <f t="shared" si="1"/>
        <v>294863.42000000004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4500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22573.73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1209290.15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14500</v>
      </c>
      <c r="E24" s="89">
        <v>0</v>
      </c>
      <c r="F24" s="90"/>
      <c r="G24" s="88">
        <v>1000</v>
      </c>
      <c r="H24" s="89">
        <v>0</v>
      </c>
      <c r="I24" s="90"/>
      <c r="J24" s="97"/>
      <c r="K24" s="89"/>
      <c r="L24" s="101"/>
      <c r="M24" s="97">
        <v>1000</v>
      </c>
      <c r="N24" s="89">
        <v>0</v>
      </c>
      <c r="O24" s="101"/>
      <c r="P24" s="97">
        <v>5000</v>
      </c>
      <c r="Q24" s="89">
        <v>0</v>
      </c>
      <c r="R24" s="101"/>
      <c r="S24" s="97">
        <v>2000</v>
      </c>
      <c r="T24" s="89">
        <v>0</v>
      </c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3000</v>
      </c>
      <c r="AC24" s="89">
        <v>0</v>
      </c>
      <c r="AD24" s="101"/>
      <c r="AE24" s="97">
        <v>10000</v>
      </c>
      <c r="AF24" s="89">
        <v>0</v>
      </c>
      <c r="AG24" s="101"/>
      <c r="AH24" s="97"/>
      <c r="AI24" s="89"/>
      <c r="AJ24" s="101"/>
      <c r="AK24" s="97">
        <v>3000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>
        <v>0</v>
      </c>
      <c r="AU24" s="89">
        <v>0</v>
      </c>
      <c r="AV24" s="101"/>
      <c r="AW24" s="97">
        <v>0</v>
      </c>
      <c r="AX24" s="89">
        <v>0</v>
      </c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39500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0</v>
      </c>
      <c r="AL25" s="89">
        <v>0</v>
      </c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>
        <v>0</v>
      </c>
      <c r="Q26" s="89">
        <v>0</v>
      </c>
      <c r="R26" s="101"/>
      <c r="S26" s="97"/>
      <c r="T26" s="89"/>
      <c r="U26" s="101"/>
      <c r="V26" s="97">
        <v>0</v>
      </c>
      <c r="W26" s="89">
        <v>0</v>
      </c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>
        <v>2500</v>
      </c>
      <c r="AR26" s="89">
        <v>0</v>
      </c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2500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>
        <v>0</v>
      </c>
      <c r="AR27" s="89">
        <v>0</v>
      </c>
      <c r="AS27" s="101"/>
      <c r="AT27" s="97"/>
      <c r="AU27" s="89"/>
      <c r="AV27" s="101"/>
      <c r="AW27" s="97"/>
      <c r="AX27" s="89"/>
      <c r="AY27" s="101"/>
      <c r="AZ27" s="97">
        <v>0</v>
      </c>
      <c r="BA27" s="89">
        <v>0</v>
      </c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14500</v>
      </c>
      <c r="E28" s="78">
        <f t="shared" si="3"/>
        <v>0</v>
      </c>
      <c r="F28" s="79">
        <f t="shared" si="3"/>
        <v>0</v>
      </c>
      <c r="G28" s="85">
        <f t="shared" si="3"/>
        <v>1000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1000</v>
      </c>
      <c r="N28" s="78">
        <f t="shared" si="3"/>
        <v>0</v>
      </c>
      <c r="O28" s="77">
        <f t="shared" si="3"/>
        <v>0</v>
      </c>
      <c r="P28" s="98">
        <f t="shared" si="3"/>
        <v>5000</v>
      </c>
      <c r="Q28" s="78">
        <f t="shared" si="3"/>
        <v>0</v>
      </c>
      <c r="R28" s="77">
        <f t="shared" si="3"/>
        <v>0</v>
      </c>
      <c r="S28" s="98">
        <f t="shared" si="3"/>
        <v>2000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3000</v>
      </c>
      <c r="AC28" s="78">
        <f t="shared" si="3"/>
        <v>0</v>
      </c>
      <c r="AD28" s="77">
        <f t="shared" si="3"/>
        <v>0</v>
      </c>
      <c r="AE28" s="98">
        <f t="shared" si="3"/>
        <v>10000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3000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2500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42000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>
        <v>0</v>
      </c>
      <c r="AX31" s="89">
        <v>0</v>
      </c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10000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10000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10000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10000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273000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273000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305000</v>
      </c>
      <c r="BS50" s="89">
        <v>0</v>
      </c>
      <c r="BT50" s="101"/>
      <c r="BU50" s="76"/>
      <c r="BV50" s="85">
        <f t="shared" si="9"/>
        <v>305000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578000</v>
      </c>
      <c r="BS51" s="78">
        <f>BS49+BS50</f>
        <v>0</v>
      </c>
      <c r="BT51" s="77">
        <f>BT49+BT50</f>
        <v>0</v>
      </c>
      <c r="BU51" s="85"/>
      <c r="BV51" s="85">
        <f>BV49+BV50</f>
        <v>578000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488356.81000000006</v>
      </c>
      <c r="E53" s="86">
        <f t="shared" si="11"/>
        <v>0</v>
      </c>
      <c r="F53" s="86">
        <f t="shared" si="11"/>
        <v>0</v>
      </c>
      <c r="G53" s="86">
        <f t="shared" si="11"/>
        <v>1000</v>
      </c>
      <c r="H53" s="86">
        <f t="shared" si="11"/>
        <v>0</v>
      </c>
      <c r="I53" s="86">
        <f t="shared" si="11"/>
        <v>0</v>
      </c>
      <c r="J53" s="86">
        <f t="shared" si="11"/>
        <v>38003</v>
      </c>
      <c r="K53" s="86">
        <f t="shared" si="11"/>
        <v>0</v>
      </c>
      <c r="L53" s="86">
        <f t="shared" si="11"/>
        <v>0</v>
      </c>
      <c r="M53" s="86">
        <f t="shared" si="11"/>
        <v>130339.06999999999</v>
      </c>
      <c r="N53" s="86">
        <f t="shared" si="11"/>
        <v>0</v>
      </c>
      <c r="O53" s="86">
        <f t="shared" si="11"/>
        <v>0</v>
      </c>
      <c r="P53" s="86">
        <f t="shared" si="11"/>
        <v>30930.2</v>
      </c>
      <c r="Q53" s="86">
        <f t="shared" si="11"/>
        <v>0</v>
      </c>
      <c r="R53" s="86">
        <f t="shared" si="11"/>
        <v>0</v>
      </c>
      <c r="S53" s="86">
        <f t="shared" si="11"/>
        <v>9900</v>
      </c>
      <c r="T53" s="86">
        <f t="shared" si="11"/>
        <v>0</v>
      </c>
      <c r="U53" s="86">
        <f t="shared" si="11"/>
        <v>0</v>
      </c>
      <c r="V53" s="86">
        <f t="shared" si="11"/>
        <v>10739.6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104572</v>
      </c>
      <c r="AC53" s="86">
        <f t="shared" si="11"/>
        <v>0</v>
      </c>
      <c r="AD53" s="86">
        <f t="shared" si="11"/>
        <v>0</v>
      </c>
      <c r="AE53" s="86">
        <f t="shared" si="11"/>
        <v>76912.32</v>
      </c>
      <c r="AF53" s="86">
        <f t="shared" si="11"/>
        <v>0</v>
      </c>
      <c r="AG53" s="86">
        <f t="shared" si="11"/>
        <v>0</v>
      </c>
      <c r="AH53" s="86">
        <f t="shared" si="11"/>
        <v>33100</v>
      </c>
      <c r="AI53" s="86">
        <f t="shared" si="11"/>
        <v>0</v>
      </c>
      <c r="AJ53" s="86">
        <f t="shared" si="11"/>
        <v>0</v>
      </c>
      <c r="AK53" s="86">
        <f t="shared" si="11"/>
        <v>297863.42000000004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7000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22573.73</v>
      </c>
      <c r="BJ53" s="86">
        <f t="shared" si="11"/>
        <v>0</v>
      </c>
      <c r="BK53" s="86">
        <f t="shared" si="11"/>
        <v>0</v>
      </c>
      <c r="BL53" s="86">
        <f t="shared" si="11"/>
        <v>10000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578000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1839290.15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2017-04-13T10:04:49Z</dcterms:modified>
  <cp:category/>
  <cp:version/>
  <cp:contentType/>
  <cp:contentStatus/>
</cp:coreProperties>
</file>