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<sst xmlns="http://schemas.openxmlformats.org/spreadsheetml/2006/main" count="870" uniqueCount="149">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</sst>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90676.03</v>
      </c>
      <c r="E5" s="38"/>
    </row>
    <row r="6" spans="2:5" ht="15">
      <c r="B6" s="8"/>
      <c r="C6" s="5" t="s">
        <v>5</v>
      </c>
      <c r="D6" s="39">
        <v>341348.57</v>
      </c>
      <c r="E6" s="40"/>
    </row>
    <row r="7" spans="2:5" ht="15">
      <c r="B7" s="8"/>
      <c r="C7" s="5" t="s">
        <v>6</v>
      </c>
      <c r="D7" s="39">
        <v>49999.99999999997</v>
      </c>
      <c r="E7" s="40"/>
    </row>
    <row r="8" spans="2:5" ht="15.75" thickBot="1">
      <c r="B8" s="9"/>
      <c r="C8" s="6" t="s">
        <v>7</v>
      </c>
      <c r="D8" s="41"/>
      <c r="E8" s="42">
        <v>2793439.13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170408.92</v>
      </c>
      <c r="E10" s="45">
        <v>161162.98000000004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2298.6400000000003</v>
      </c>
    </row>
    <row r="14" spans="2:5" ht="15">
      <c r="B14" s="13">
        <v>10301</v>
      </c>
      <c r="C14" s="54" t="s">
        <v>11</v>
      </c>
      <c r="D14" s="39">
        <v>180668.98</v>
      </c>
      <c r="E14" s="45">
        <v>172884.9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351077.9</v>
      </c>
      <c r="E16" s="51">
        <f>E10+E11+E12+E13+E14+E15</f>
        <v>336346.52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857890.5299999998</v>
      </c>
      <c r="E18" s="45">
        <v>1134025.7000000002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857890.5299999998</v>
      </c>
      <c r="E23" s="51">
        <f>E18+E19+E20+E21+E22</f>
        <v>1134025.7000000002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109316.96000000002</v>
      </c>
      <c r="E25" s="45">
        <v>100107.38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</v>
      </c>
      <c r="E27" s="45">
        <v>174.42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6283.449999999999</v>
      </c>
      <c r="E29" s="50">
        <v>4519.349999999999</v>
      </c>
    </row>
    <row r="30" spans="2:5" ht="15.75" thickBot="1">
      <c r="B30" s="16">
        <v>30000</v>
      </c>
      <c r="C30" s="15" t="s">
        <v>32</v>
      </c>
      <c r="D30" s="48">
        <f>D25+D26+D27+D28+D29</f>
        <v>115600.41000000002</v>
      </c>
      <c r="E30" s="51">
        <f>E25+E26+E27+E28+E29</f>
        <v>104801.15000000001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341038.04000000004</v>
      </c>
      <c r="E33" s="59">
        <v>351705.42</v>
      </c>
    </row>
    <row r="34" spans="2:5" ht="15">
      <c r="B34" s="13">
        <v>40300</v>
      </c>
      <c r="C34" s="54" t="s">
        <v>37</v>
      </c>
      <c r="D34" s="61">
        <v>140006.89</v>
      </c>
      <c r="E34" s="45">
        <v>140006.89</v>
      </c>
    </row>
    <row r="35" spans="2:5" ht="15">
      <c r="B35" s="13">
        <v>40400</v>
      </c>
      <c r="C35" s="54" t="s">
        <v>38</v>
      </c>
      <c r="D35" s="39">
        <v>15200</v>
      </c>
      <c r="E35" s="45">
        <v>11200</v>
      </c>
    </row>
    <row r="36" spans="2:5" ht="15">
      <c r="B36" s="13">
        <v>40500</v>
      </c>
      <c r="C36" s="54" t="s">
        <v>39</v>
      </c>
      <c r="D36" s="49">
        <v>4523.280000000001</v>
      </c>
      <c r="E36" s="50">
        <v>4523.280000000001</v>
      </c>
    </row>
    <row r="37" spans="2:5" ht="15.75" thickBot="1">
      <c r="B37" s="16">
        <v>40000</v>
      </c>
      <c r="C37" s="15" t="s">
        <v>40</v>
      </c>
      <c r="D37" s="48">
        <f>D32+D33+D34+D35+D36</f>
        <v>500768.2100000001</v>
      </c>
      <c r="E37" s="51">
        <f>E32+E33+E34+E35+E36</f>
        <v>507435.59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100254.57999999999</v>
      </c>
      <c r="E54" s="45">
        <v>100254.58</v>
      </c>
    </row>
    <row r="55" spans="2:5" ht="15">
      <c r="B55" s="13">
        <v>90200</v>
      </c>
      <c r="C55" s="54" t="s">
        <v>62</v>
      </c>
      <c r="D55" s="61">
        <v>97292.41000000008</v>
      </c>
      <c r="E55" s="62">
        <v>98582.75000000007</v>
      </c>
    </row>
    <row r="56" spans="2:5" ht="15.75" thickBot="1">
      <c r="B56" s="16">
        <v>90000</v>
      </c>
      <c r="C56" s="15" t="s">
        <v>63</v>
      </c>
      <c r="D56" s="48">
        <f>D54+D55</f>
        <v>197546.99000000005</v>
      </c>
      <c r="E56" s="51">
        <f>E54+E55</f>
        <v>198837.33000000007</v>
      </c>
    </row>
    <row r="57" spans="2:5" ht="16.5" thickBot="1" thickTop="1">
      <c r="B57" s="109" t="s">
        <v>64</v>
      </c>
      <c r="C57" s="110"/>
      <c r="D57" s="52">
        <f>D16+D23+D30+D37+D43+D49+D52+D56</f>
        <v>2022884.0399999998</v>
      </c>
      <c r="E57" s="55">
        <f>E16+E23+E30+E37+E43+E49+E52+E56</f>
        <v>2281446.29</v>
      </c>
    </row>
    <row r="58" spans="2:5" ht="16.5" thickBot="1" thickTop="1">
      <c r="B58" s="109" t="s">
        <v>65</v>
      </c>
      <c r="C58" s="110"/>
      <c r="D58" s="52">
        <f>D57+D5+D6+D7+D8</f>
        <v>2504908.6399999997</v>
      </c>
      <c r="E58" s="55">
        <f>E57+E5+E6+E7+E8</f>
        <v>5074885.42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228154.69000000003</v>
      </c>
      <c r="E10" s="89">
        <v>18404.39</v>
      </c>
      <c r="F10" s="90">
        <v>226698.69</v>
      </c>
      <c r="G10" s="88"/>
      <c r="H10" s="89"/>
      <c r="I10" s="90"/>
      <c r="J10" s="97">
        <v>32223.93</v>
      </c>
      <c r="K10" s="89">
        <v>0</v>
      </c>
      <c r="L10" s="101">
        <v>32223.93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42459.22</v>
      </c>
      <c r="AL10" s="89">
        <v>0</v>
      </c>
      <c r="AM10" s="90">
        <v>42742.219999999994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302837.84</v>
      </c>
      <c r="BW10" s="77">
        <f aca="true" t="shared" si="1" ref="BW10:BW19">E10+H10+K10+N10+Q10+T10+W10+Z10+AC10+AF10+AI10+AL10+AO10+AR10+AU10+AX10+BA10+BD10+BG10+BJ10+BM10+BP10+BS10</f>
        <v>18404.39</v>
      </c>
      <c r="BX10" s="79">
        <f aca="true" t="shared" si="2" ref="BX10:BX19">F10+I10+L10+O10+R10+U10+X10+AA10+AD10+AG10+AJ10+AM10+AP10+AS10+AV10+AY10+BB10+BE10+BH10+BK10+BN10+BQ10+BT10</f>
        <v>301664.83999999997</v>
      </c>
    </row>
    <row r="11" spans="2:76" ht="15">
      <c r="B11" s="13">
        <v>102</v>
      </c>
      <c r="C11" s="25" t="s">
        <v>92</v>
      </c>
      <c r="D11" s="88">
        <v>17426.010000000002</v>
      </c>
      <c r="E11" s="89">
        <v>1254</v>
      </c>
      <c r="F11" s="90">
        <v>16275.37</v>
      </c>
      <c r="G11" s="88"/>
      <c r="H11" s="89"/>
      <c r="I11" s="90"/>
      <c r="J11" s="97">
        <v>2154.43</v>
      </c>
      <c r="K11" s="89">
        <v>0</v>
      </c>
      <c r="L11" s="101">
        <v>2154.4300000000003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3490</v>
      </c>
      <c r="AC11" s="89">
        <v>0</v>
      </c>
      <c r="AD11" s="90">
        <v>3490</v>
      </c>
      <c r="AE11" s="91">
        <v>163.18</v>
      </c>
      <c r="AF11" s="89">
        <v>0</v>
      </c>
      <c r="AG11" s="90">
        <v>163.18</v>
      </c>
      <c r="AH11" s="91"/>
      <c r="AI11" s="89"/>
      <c r="AJ11" s="90"/>
      <c r="AK11" s="91">
        <v>2848.32</v>
      </c>
      <c r="AL11" s="89">
        <v>0</v>
      </c>
      <c r="AM11" s="90">
        <v>2848.32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26081.940000000002</v>
      </c>
      <c r="BW11" s="77">
        <f t="shared" si="1"/>
        <v>1254</v>
      </c>
      <c r="BX11" s="79">
        <f t="shared" si="2"/>
        <v>24931.300000000003</v>
      </c>
    </row>
    <row r="12" spans="2:76" ht="15">
      <c r="B12" s="13">
        <v>103</v>
      </c>
      <c r="C12" s="25" t="s">
        <v>93</v>
      </c>
      <c r="D12" s="88">
        <v>128295.77000000002</v>
      </c>
      <c r="E12" s="89">
        <v>10313.8</v>
      </c>
      <c r="F12" s="90">
        <v>147849.80000000002</v>
      </c>
      <c r="G12" s="88">
        <v>0</v>
      </c>
      <c r="H12" s="89">
        <v>0</v>
      </c>
      <c r="I12" s="90">
        <v>0</v>
      </c>
      <c r="J12" s="97">
        <v>5107.11</v>
      </c>
      <c r="K12" s="89">
        <v>0</v>
      </c>
      <c r="L12" s="101">
        <v>4613.35</v>
      </c>
      <c r="M12" s="91">
        <v>45574.97</v>
      </c>
      <c r="N12" s="89">
        <v>0</v>
      </c>
      <c r="O12" s="90">
        <v>48666.68</v>
      </c>
      <c r="P12" s="91">
        <v>9964.78</v>
      </c>
      <c r="Q12" s="89">
        <v>0</v>
      </c>
      <c r="R12" s="90">
        <v>14750.3</v>
      </c>
      <c r="S12" s="91">
        <v>4138.29</v>
      </c>
      <c r="T12" s="89">
        <v>0</v>
      </c>
      <c r="U12" s="90">
        <v>2973.01</v>
      </c>
      <c r="V12" s="91"/>
      <c r="W12" s="89"/>
      <c r="X12" s="90"/>
      <c r="Y12" s="91">
        <v>0</v>
      </c>
      <c r="Z12" s="89">
        <v>36936.62</v>
      </c>
      <c r="AA12" s="90">
        <v>0</v>
      </c>
      <c r="AB12" s="91">
        <v>53958.25</v>
      </c>
      <c r="AC12" s="89">
        <v>8765.28</v>
      </c>
      <c r="AD12" s="90">
        <v>25732.17</v>
      </c>
      <c r="AE12" s="91">
        <v>66851.6</v>
      </c>
      <c r="AF12" s="89">
        <v>0</v>
      </c>
      <c r="AG12" s="90">
        <v>87308.9</v>
      </c>
      <c r="AH12" s="91">
        <v>19769.36</v>
      </c>
      <c r="AI12" s="89">
        <v>0</v>
      </c>
      <c r="AJ12" s="90">
        <v>17716.6</v>
      </c>
      <c r="AK12" s="91">
        <v>22819.420000000002</v>
      </c>
      <c r="AL12" s="89">
        <v>0</v>
      </c>
      <c r="AM12" s="90">
        <v>27091.6</v>
      </c>
      <c r="AN12" s="91"/>
      <c r="AO12" s="89"/>
      <c r="AP12" s="90"/>
      <c r="AQ12" s="91">
        <v>600</v>
      </c>
      <c r="AR12" s="89">
        <v>0</v>
      </c>
      <c r="AS12" s="90">
        <v>250.86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357079.55</v>
      </c>
      <c r="BW12" s="77">
        <f t="shared" si="1"/>
        <v>56015.7</v>
      </c>
      <c r="BX12" s="79">
        <f t="shared" si="2"/>
        <v>376953.2699999999</v>
      </c>
    </row>
    <row r="13" spans="2:76" ht="15">
      <c r="B13" s="13">
        <v>104</v>
      </c>
      <c r="C13" s="25" t="s">
        <v>19</v>
      </c>
      <c r="D13" s="88">
        <v>46763.15</v>
      </c>
      <c r="E13" s="89">
        <v>0</v>
      </c>
      <c r="F13" s="90">
        <v>48200.07</v>
      </c>
      <c r="G13" s="88"/>
      <c r="H13" s="89"/>
      <c r="I13" s="90"/>
      <c r="J13" s="97"/>
      <c r="K13" s="89"/>
      <c r="L13" s="101"/>
      <c r="M13" s="91">
        <v>35201.43</v>
      </c>
      <c r="N13" s="89">
        <v>0</v>
      </c>
      <c r="O13" s="90">
        <v>18824.17</v>
      </c>
      <c r="P13" s="91">
        <v>5659.7</v>
      </c>
      <c r="Q13" s="89">
        <v>0</v>
      </c>
      <c r="R13" s="90">
        <v>5829.5</v>
      </c>
      <c r="S13" s="91">
        <v>3000</v>
      </c>
      <c r="T13" s="89">
        <v>0</v>
      </c>
      <c r="U13" s="90">
        <v>1500</v>
      </c>
      <c r="V13" s="91">
        <v>16000</v>
      </c>
      <c r="W13" s="89">
        <v>0</v>
      </c>
      <c r="X13" s="90">
        <v>16000</v>
      </c>
      <c r="Y13" s="91">
        <v>0</v>
      </c>
      <c r="Z13" s="89">
        <v>0</v>
      </c>
      <c r="AA13" s="90">
        <v>0</v>
      </c>
      <c r="AB13" s="91">
        <v>92628.19</v>
      </c>
      <c r="AC13" s="89">
        <v>0</v>
      </c>
      <c r="AD13" s="90">
        <v>195220.33999999997</v>
      </c>
      <c r="AE13" s="91"/>
      <c r="AF13" s="89"/>
      <c r="AG13" s="90"/>
      <c r="AH13" s="91">
        <v>9000</v>
      </c>
      <c r="AI13" s="89">
        <v>0</v>
      </c>
      <c r="AJ13" s="90">
        <v>16500</v>
      </c>
      <c r="AK13" s="91">
        <v>162493.38999999998</v>
      </c>
      <c r="AL13" s="89">
        <v>50785.18</v>
      </c>
      <c r="AM13" s="90">
        <v>159748.83999999997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370745.86</v>
      </c>
      <c r="BW13" s="77">
        <f t="shared" si="1"/>
        <v>50785.18</v>
      </c>
      <c r="BX13" s="79">
        <f t="shared" si="2"/>
        <v>461822.9199999999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357.72</v>
      </c>
      <c r="E18" s="89">
        <v>0</v>
      </c>
      <c r="F18" s="90">
        <v>319.72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357.72</v>
      </c>
      <c r="BW18" s="77">
        <f t="shared" si="1"/>
        <v>0</v>
      </c>
      <c r="BX18" s="79">
        <f t="shared" si="2"/>
        <v>319.72</v>
      </c>
    </row>
    <row r="19" spans="2:76" ht="15">
      <c r="B19" s="13">
        <v>110</v>
      </c>
      <c r="C19" s="25" t="s">
        <v>98</v>
      </c>
      <c r="D19" s="88">
        <v>4534.25</v>
      </c>
      <c r="E19" s="89">
        <v>0</v>
      </c>
      <c r="F19" s="90">
        <v>4534.25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698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5232.25</v>
      </c>
      <c r="BW19" s="77">
        <f t="shared" si="1"/>
        <v>0</v>
      </c>
      <c r="BX19" s="79">
        <f t="shared" si="2"/>
        <v>4534.25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425531.5900000001</v>
      </c>
      <c r="E20" s="78">
        <f t="shared" si="3"/>
        <v>29972.19</v>
      </c>
      <c r="F20" s="79">
        <f t="shared" si="3"/>
        <v>443877.89999999997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39485.47</v>
      </c>
      <c r="K20" s="78">
        <f t="shared" si="3"/>
        <v>0</v>
      </c>
      <c r="L20" s="77">
        <f t="shared" si="3"/>
        <v>38991.71</v>
      </c>
      <c r="M20" s="98">
        <f t="shared" si="3"/>
        <v>80776.4</v>
      </c>
      <c r="N20" s="78">
        <f t="shared" si="3"/>
        <v>0</v>
      </c>
      <c r="O20" s="77">
        <f t="shared" si="3"/>
        <v>67490.85</v>
      </c>
      <c r="P20" s="98">
        <f t="shared" si="3"/>
        <v>15624.48</v>
      </c>
      <c r="Q20" s="78">
        <f t="shared" si="3"/>
        <v>0</v>
      </c>
      <c r="R20" s="77">
        <f t="shared" si="3"/>
        <v>20579.8</v>
      </c>
      <c r="S20" s="98">
        <f t="shared" si="3"/>
        <v>7138.29</v>
      </c>
      <c r="T20" s="78">
        <f t="shared" si="3"/>
        <v>0</v>
      </c>
      <c r="U20" s="77">
        <f t="shared" si="3"/>
        <v>4473.01</v>
      </c>
      <c r="V20" s="98">
        <f t="shared" si="3"/>
        <v>16000</v>
      </c>
      <c r="W20" s="78">
        <f t="shared" si="3"/>
        <v>0</v>
      </c>
      <c r="X20" s="77">
        <f t="shared" si="3"/>
        <v>16000</v>
      </c>
      <c r="Y20" s="98">
        <f t="shared" si="3"/>
        <v>0</v>
      </c>
      <c r="Z20" s="78">
        <f t="shared" si="3"/>
        <v>36936.62</v>
      </c>
      <c r="AA20" s="77">
        <f t="shared" si="3"/>
        <v>0</v>
      </c>
      <c r="AB20" s="98">
        <f t="shared" si="3"/>
        <v>150076.44</v>
      </c>
      <c r="AC20" s="78">
        <f t="shared" si="3"/>
        <v>8765.28</v>
      </c>
      <c r="AD20" s="77">
        <f t="shared" si="3"/>
        <v>224442.50999999995</v>
      </c>
      <c r="AE20" s="98">
        <f t="shared" si="3"/>
        <v>67712.78</v>
      </c>
      <c r="AF20" s="78">
        <f t="shared" si="3"/>
        <v>0</v>
      </c>
      <c r="AG20" s="77">
        <f t="shared" si="3"/>
        <v>87472.07999999999</v>
      </c>
      <c r="AH20" s="98">
        <f t="shared" si="3"/>
        <v>28769.36</v>
      </c>
      <c r="AI20" s="78">
        <f t="shared" si="3"/>
        <v>0</v>
      </c>
      <c r="AJ20" s="77">
        <f t="shared" si="3"/>
        <v>34216.6</v>
      </c>
      <c r="AK20" s="98">
        <f t="shared" si="3"/>
        <v>230620.34999999998</v>
      </c>
      <c r="AL20" s="78">
        <f t="shared" si="3"/>
        <v>50785.18</v>
      </c>
      <c r="AM20" s="77">
        <f t="shared" si="3"/>
        <v>232430.97999999995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600</v>
      </c>
      <c r="AR20" s="78">
        <f t="shared" si="3"/>
        <v>0</v>
      </c>
      <c r="AS20" s="77">
        <f t="shared" si="3"/>
        <v>250.86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1062335.16</v>
      </c>
      <c r="BW20" s="77">
        <f>BW10+BW11+BW12+BW13+BW14+BW15+BW16+BW17+BW18+BW19</f>
        <v>126459.26999999999</v>
      </c>
      <c r="BX20" s="95">
        <f>BX10+BX11+BX12+BX13+BX14+BX15+BX16+BX17+BX18+BX19</f>
        <v>1170226.2999999998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21730.41</v>
      </c>
      <c r="E24" s="89">
        <v>23929.3</v>
      </c>
      <c r="F24" s="90">
        <v>16368.75</v>
      </c>
      <c r="G24" s="88">
        <v>0</v>
      </c>
      <c r="H24" s="89">
        <v>0</v>
      </c>
      <c r="I24" s="90">
        <v>0</v>
      </c>
      <c r="J24" s="97"/>
      <c r="K24" s="89"/>
      <c r="L24" s="101"/>
      <c r="M24" s="97">
        <v>8254.52</v>
      </c>
      <c r="N24" s="89">
        <v>50000</v>
      </c>
      <c r="O24" s="101">
        <v>36035.47</v>
      </c>
      <c r="P24" s="97">
        <v>55069.24</v>
      </c>
      <c r="Q24" s="89">
        <v>256211.98</v>
      </c>
      <c r="R24" s="101">
        <v>39662.64</v>
      </c>
      <c r="S24" s="97">
        <v>0</v>
      </c>
      <c r="T24" s="89">
        <v>6933</v>
      </c>
      <c r="U24" s="101">
        <v>2196.62</v>
      </c>
      <c r="V24" s="97">
        <v>0</v>
      </c>
      <c r="W24" s="89">
        <v>0</v>
      </c>
      <c r="X24" s="101">
        <v>0</v>
      </c>
      <c r="Y24" s="97">
        <v>122021.98000000003</v>
      </c>
      <c r="Z24" s="89">
        <v>184839.61000000002</v>
      </c>
      <c r="AA24" s="101">
        <v>122021.98</v>
      </c>
      <c r="AB24" s="97">
        <v>1500</v>
      </c>
      <c r="AC24" s="89">
        <v>0</v>
      </c>
      <c r="AD24" s="101">
        <v>470.46</v>
      </c>
      <c r="AE24" s="97">
        <v>43099.16</v>
      </c>
      <c r="AF24" s="89">
        <v>102286.65</v>
      </c>
      <c r="AG24" s="101">
        <v>42319.65</v>
      </c>
      <c r="AH24" s="97"/>
      <c r="AI24" s="89"/>
      <c r="AJ24" s="101"/>
      <c r="AK24" s="97">
        <v>13688</v>
      </c>
      <c r="AL24" s="89">
        <v>1929</v>
      </c>
      <c r="AM24" s="101">
        <v>49265.68</v>
      </c>
      <c r="AN24" s="97"/>
      <c r="AO24" s="89"/>
      <c r="AP24" s="101"/>
      <c r="AQ24" s="97">
        <v>0</v>
      </c>
      <c r="AR24" s="89">
        <v>54340.8</v>
      </c>
      <c r="AS24" s="101">
        <v>94195.70000000001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265363.31000000006</v>
      </c>
      <c r="BW24" s="77">
        <f t="shared" si="4"/>
        <v>680470.3400000001</v>
      </c>
      <c r="BX24" s="79">
        <f t="shared" si="4"/>
        <v>402536.95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15283.83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2500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17783.83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2368.25</v>
      </c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2368.25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21730.41</v>
      </c>
      <c r="E28" s="78">
        <f t="shared" si="5"/>
        <v>23929.3</v>
      </c>
      <c r="F28" s="79">
        <f t="shared" si="5"/>
        <v>16368.75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8254.52</v>
      </c>
      <c r="N28" s="78">
        <f t="shared" si="5"/>
        <v>50000</v>
      </c>
      <c r="O28" s="77">
        <f t="shared" si="5"/>
        <v>36035.47</v>
      </c>
      <c r="P28" s="98">
        <f t="shared" si="5"/>
        <v>70353.06999999999</v>
      </c>
      <c r="Q28" s="78">
        <f t="shared" si="5"/>
        <v>256211.98</v>
      </c>
      <c r="R28" s="77">
        <f t="shared" si="5"/>
        <v>39662.64</v>
      </c>
      <c r="S28" s="98">
        <f t="shared" si="5"/>
        <v>0</v>
      </c>
      <c r="T28" s="78">
        <f t="shared" si="5"/>
        <v>6933</v>
      </c>
      <c r="U28" s="77">
        <f t="shared" si="5"/>
        <v>2196.62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122021.98000000003</v>
      </c>
      <c r="Z28" s="78">
        <f t="shared" si="5"/>
        <v>184839.61000000002</v>
      </c>
      <c r="AA28" s="77">
        <f t="shared" si="5"/>
        <v>122021.98</v>
      </c>
      <c r="AB28" s="98">
        <f t="shared" si="5"/>
        <v>1500</v>
      </c>
      <c r="AC28" s="78">
        <f t="shared" si="5"/>
        <v>0</v>
      </c>
      <c r="AD28" s="77">
        <f t="shared" si="5"/>
        <v>470.46</v>
      </c>
      <c r="AE28" s="98">
        <f t="shared" si="5"/>
        <v>43099.16</v>
      </c>
      <c r="AF28" s="78">
        <f t="shared" si="5"/>
        <v>102286.65</v>
      </c>
      <c r="AG28" s="77">
        <f t="shared" si="5"/>
        <v>42319.65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13688</v>
      </c>
      <c r="AL28" s="78">
        <f t="shared" si="6"/>
        <v>1929</v>
      </c>
      <c r="AM28" s="77">
        <f t="shared" si="6"/>
        <v>49265.68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2500</v>
      </c>
      <c r="AR28" s="78">
        <f t="shared" si="6"/>
        <v>54340.8</v>
      </c>
      <c r="AS28" s="77">
        <f t="shared" si="6"/>
        <v>96563.95000000001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283147.1400000001</v>
      </c>
      <c r="BW28" s="77">
        <f>BW23+BW24+BW25+BW26+BW27</f>
        <v>680470.3400000001</v>
      </c>
      <c r="BX28" s="95">
        <f>BX23+BX24+BX25+BX26+BX27</f>
        <v>404905.2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10000</v>
      </c>
      <c r="BM40" s="89">
        <v>0</v>
      </c>
      <c r="BN40" s="101">
        <v>10000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10000</v>
      </c>
      <c r="BW40" s="77">
        <f t="shared" si="10"/>
        <v>0</v>
      </c>
      <c r="BX40" s="79">
        <f t="shared" si="10"/>
        <v>10000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10000</v>
      </c>
      <c r="BM42" s="78">
        <f t="shared" si="12"/>
        <v>0</v>
      </c>
      <c r="BN42" s="77">
        <f t="shared" si="12"/>
        <v>10000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10000</v>
      </c>
      <c r="BW42" s="77">
        <f>BW38+BW39+BW40+BW41</f>
        <v>0</v>
      </c>
      <c r="BX42" s="95">
        <f>BX38+BX39+BX40+BX41</f>
        <v>10000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100254.57999999999</v>
      </c>
      <c r="BS49" s="89">
        <v>0</v>
      </c>
      <c r="BT49" s="101">
        <v>100254.58</v>
      </c>
      <c r="BU49" s="76"/>
      <c r="BV49" s="85">
        <f aca="true" t="shared" si="15" ref="BV49:BX50">D49+G49+J49+M49+P49+S49+V49+Y49+AB49+AE49+AH49+AK49+AN49+AQ49+AT49+AW49+AZ49+BC49+BF49+BI49+BL49+BO49+BR49</f>
        <v>100254.57999999999</v>
      </c>
      <c r="BW49" s="77">
        <f t="shared" si="15"/>
        <v>0</v>
      </c>
      <c r="BX49" s="79">
        <f t="shared" si="15"/>
        <v>100254.58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97292.40999999999</v>
      </c>
      <c r="BS50" s="89">
        <v>0</v>
      </c>
      <c r="BT50" s="101">
        <v>96369.68999999999</v>
      </c>
      <c r="BU50" s="76"/>
      <c r="BV50" s="85">
        <f t="shared" si="15"/>
        <v>97292.40999999999</v>
      </c>
      <c r="BW50" s="77">
        <f t="shared" si="15"/>
        <v>0</v>
      </c>
      <c r="BX50" s="79">
        <f t="shared" si="15"/>
        <v>96369.68999999999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197546.99</v>
      </c>
      <c r="BS51" s="78">
        <f>BS49+BS50</f>
        <v>0</v>
      </c>
      <c r="BT51" s="77">
        <f>BT49+BT50</f>
        <v>196624.27</v>
      </c>
      <c r="BU51" s="85"/>
      <c r="BV51" s="85">
        <f>BV49+BV50</f>
        <v>197546.99</v>
      </c>
      <c r="BW51" s="77">
        <f>BW49+BW50</f>
        <v>0</v>
      </c>
      <c r="BX51" s="95">
        <f>BX49+BX50</f>
        <v>196624.27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447262.00000000006</v>
      </c>
      <c r="E53" s="86">
        <f t="shared" si="18"/>
        <v>53901.49</v>
      </c>
      <c r="F53" s="86">
        <f t="shared" si="18"/>
        <v>460246.64999999997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39485.47</v>
      </c>
      <c r="K53" s="86">
        <f t="shared" si="18"/>
        <v>0</v>
      </c>
      <c r="L53" s="86">
        <f t="shared" si="18"/>
        <v>38991.71</v>
      </c>
      <c r="M53" s="86">
        <f t="shared" si="18"/>
        <v>89030.92</v>
      </c>
      <c r="N53" s="86">
        <f t="shared" si="18"/>
        <v>50000</v>
      </c>
      <c r="O53" s="86">
        <f t="shared" si="18"/>
        <v>103526.32</v>
      </c>
      <c r="P53" s="86">
        <f t="shared" si="18"/>
        <v>85977.54999999999</v>
      </c>
      <c r="Q53" s="86">
        <f t="shared" si="18"/>
        <v>256211.98</v>
      </c>
      <c r="R53" s="86">
        <f t="shared" si="18"/>
        <v>60242.44</v>
      </c>
      <c r="S53" s="86">
        <f t="shared" si="18"/>
        <v>7138.29</v>
      </c>
      <c r="T53" s="86">
        <f t="shared" si="18"/>
        <v>6933</v>
      </c>
      <c r="U53" s="86">
        <f t="shared" si="18"/>
        <v>6669.63</v>
      </c>
      <c r="V53" s="86">
        <f t="shared" si="18"/>
        <v>16000</v>
      </c>
      <c r="W53" s="86">
        <f t="shared" si="18"/>
        <v>0</v>
      </c>
      <c r="X53" s="86">
        <f t="shared" si="18"/>
        <v>16000</v>
      </c>
      <c r="Y53" s="86">
        <f t="shared" si="18"/>
        <v>122021.98000000003</v>
      </c>
      <c r="Z53" s="86">
        <f t="shared" si="18"/>
        <v>221776.23</v>
      </c>
      <c r="AA53" s="86">
        <f t="shared" si="18"/>
        <v>122021.98</v>
      </c>
      <c r="AB53" s="86">
        <f t="shared" si="18"/>
        <v>151576.44</v>
      </c>
      <c r="AC53" s="86">
        <f t="shared" si="18"/>
        <v>8765.28</v>
      </c>
      <c r="AD53" s="86">
        <f t="shared" si="18"/>
        <v>224912.96999999994</v>
      </c>
      <c r="AE53" s="86">
        <f t="shared" si="18"/>
        <v>110811.94</v>
      </c>
      <c r="AF53" s="86">
        <f t="shared" si="18"/>
        <v>102286.65</v>
      </c>
      <c r="AG53" s="86">
        <f t="shared" si="18"/>
        <v>129791.72999999998</v>
      </c>
      <c r="AH53" s="86">
        <f t="shared" si="18"/>
        <v>28769.36</v>
      </c>
      <c r="AI53" s="86">
        <f t="shared" si="18"/>
        <v>0</v>
      </c>
      <c r="AJ53" s="86">
        <f aca="true" t="shared" si="19" ref="AJ53:BT53">AJ20+AJ28+AJ35+AJ42+AJ46+AJ51</f>
        <v>34216.6</v>
      </c>
      <c r="AK53" s="86">
        <f t="shared" si="19"/>
        <v>244308.34999999998</v>
      </c>
      <c r="AL53" s="86">
        <f t="shared" si="19"/>
        <v>52714.18</v>
      </c>
      <c r="AM53" s="86">
        <f t="shared" si="19"/>
        <v>281696.66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3100</v>
      </c>
      <c r="AR53" s="86">
        <f t="shared" si="19"/>
        <v>54340.8</v>
      </c>
      <c r="AS53" s="86">
        <f t="shared" si="19"/>
        <v>96814.81000000001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197546.99</v>
      </c>
      <c r="BS53" s="86">
        <f t="shared" si="19"/>
        <v>0</v>
      </c>
      <c r="BT53" s="86">
        <f t="shared" si="19"/>
        <v>196624.27</v>
      </c>
      <c r="BU53" s="86">
        <f>BU8</f>
        <v>0</v>
      </c>
      <c r="BV53" s="102">
        <f>BV8+BV20+BV28+BV35+BV42+BV46+BV51</f>
        <v>1553029.29</v>
      </c>
      <c r="BW53" s="87">
        <f>BW20+BW28+BW35+BW42+BW46+BW51</f>
        <v>806929.6100000001</v>
      </c>
      <c r="BX53" s="87">
        <f>BX20+BX28+BX35+BX42+BX46+BX51</f>
        <v>1781755.7699999998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144949.73999999953</v>
      </c>
      <c r="BW54" s="93"/>
      <c r="BX54" s="94">
        <f>IF((Spese_Rendiconto_2016!BX53-Entrate_Rendiconto_2016!E58)&lt;0,Entrate_Rendiconto_2016!E58-Spese_Rendiconto_2016!BX53,0)</f>
        <v>3293129.6500000004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2017-05-10T08:00:18Z</dcterms:modified>
  <cp:category/>
  <cp:version/>
  <cp:contentType/>
  <cp:contentStatus/>
</cp:coreProperties>
</file>