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<sst xmlns="http://schemas.openxmlformats.org/spreadsheetml/2006/main" count="870" uniqueCount="149">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</sst>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15906.89</v>
      </c>
      <c r="E5" s="38"/>
    </row>
    <row r="6" spans="2:5" ht="15">
      <c r="B6" s="8"/>
      <c r="C6" s="5" t="s">
        <v>5</v>
      </c>
      <c r="D6" s="39">
        <v>96506.76</v>
      </c>
      <c r="E6" s="40"/>
    </row>
    <row r="7" spans="2:5" ht="15">
      <c r="B7" s="8"/>
      <c r="C7" s="5" t="s">
        <v>6</v>
      </c>
      <c r="D7" s="39">
        <v>65579.12</v>
      </c>
      <c r="E7" s="40"/>
    </row>
    <row r="8" spans="2:5" ht="15.75" thickBot="1">
      <c r="B8" s="9"/>
      <c r="C8" s="6" t="s">
        <v>7</v>
      </c>
      <c r="D8" s="41"/>
      <c r="E8" s="42">
        <v>265940.7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165735.74</v>
      </c>
      <c r="E10" s="45">
        <v>166748.15999999997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266.28</v>
      </c>
      <c r="E13" s="45">
        <v>266.28</v>
      </c>
    </row>
    <row r="14" spans="2:5" ht="15">
      <c r="B14" s="13">
        <v>10301</v>
      </c>
      <c r="C14" s="54" t="s">
        <v>11</v>
      </c>
      <c r="D14" s="39">
        <v>97159.17</v>
      </c>
      <c r="E14" s="45">
        <v>95211.46999999999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263161.19</v>
      </c>
      <c r="E16" s="51">
        <f>E10+E11+E12+E13+E14+E15</f>
        <v>262225.91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75791.26</v>
      </c>
      <c r="E18" s="45">
        <v>73396.84000000001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75791.26</v>
      </c>
      <c r="E23" s="51">
        <f>E18+E19+E20+E21+E22</f>
        <v>73396.84000000001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56841.94</v>
      </c>
      <c r="E25" s="45">
        <v>50339.13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0.1</v>
      </c>
      <c r="E27" s="45">
        <v>0.09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38336.44</v>
      </c>
      <c r="E29" s="50">
        <v>38335.24</v>
      </c>
    </row>
    <row r="30" spans="2:5" ht="15.75" thickBot="1">
      <c r="B30" s="16">
        <v>30000</v>
      </c>
      <c r="C30" s="15" t="s">
        <v>32</v>
      </c>
      <c r="D30" s="48">
        <f>D25+D26+D27+D28+D29</f>
        <v>95178.48000000001</v>
      </c>
      <c r="E30" s="51">
        <f>E25+E26+E27+E28+E29</f>
        <v>88674.45999999999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231871.58</v>
      </c>
      <c r="E33" s="59">
        <v>195174.95</v>
      </c>
    </row>
    <row r="34" spans="2:5" ht="15">
      <c r="B34" s="13">
        <v>40300</v>
      </c>
      <c r="C34" s="54" t="s">
        <v>37</v>
      </c>
      <c r="D34" s="61">
        <v>0</v>
      </c>
      <c r="E34" s="45">
        <v>25620</v>
      </c>
    </row>
    <row r="35" spans="2:5" ht="15">
      <c r="B35" s="13">
        <v>40400</v>
      </c>
      <c r="C35" s="54" t="s">
        <v>38</v>
      </c>
      <c r="D35" s="39">
        <v>11046.25</v>
      </c>
      <c r="E35" s="45">
        <v>11046.25</v>
      </c>
    </row>
    <row r="36" spans="2:5" ht="15">
      <c r="B36" s="13">
        <v>40500</v>
      </c>
      <c r="C36" s="54" t="s">
        <v>39</v>
      </c>
      <c r="D36" s="49">
        <v>19535.47</v>
      </c>
      <c r="E36" s="50">
        <v>19535.47</v>
      </c>
    </row>
    <row r="37" spans="2:5" ht="15.75" thickBot="1">
      <c r="B37" s="16">
        <v>40000</v>
      </c>
      <c r="C37" s="15" t="s">
        <v>40</v>
      </c>
      <c r="D37" s="48">
        <f>D32+D33+D34+D35+D36</f>
        <v>262453.3</v>
      </c>
      <c r="E37" s="51">
        <f>E32+E33+E34+E35+E36</f>
        <v>251376.67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106707.37</v>
      </c>
      <c r="E54" s="45">
        <v>106849.94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106707.37</v>
      </c>
      <c r="E56" s="51">
        <f>E54+E55</f>
        <v>106849.94</v>
      </c>
    </row>
    <row r="57" spans="2:5" ht="16.5" thickBot="1" thickTop="1">
      <c r="B57" s="109" t="s">
        <v>64</v>
      </c>
      <c r="C57" s="110"/>
      <c r="D57" s="52">
        <f>D16+D23+D30+D37+D43+D49+D52+D56</f>
        <v>803291.6</v>
      </c>
      <c r="E57" s="55">
        <f>E16+E23+E30+E37+E43+E49+E52+E56</f>
        <v>782523.8200000001</v>
      </c>
    </row>
    <row r="58" spans="2:5" ht="16.5" thickBot="1" thickTop="1">
      <c r="B58" s="109" t="s">
        <v>65</v>
      </c>
      <c r="C58" s="110"/>
      <c r="D58" s="52">
        <f>D57+D5+D6+D7+D8</f>
        <v>981284.37</v>
      </c>
      <c r="E58" s="55">
        <f>E57+E5+E6+E7+E8</f>
        <v>1048464.52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96948.02</v>
      </c>
      <c r="E10" s="89">
        <v>8550</v>
      </c>
      <c r="F10" s="90">
        <v>95832.85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41255.9</v>
      </c>
      <c r="AF10" s="89">
        <v>0</v>
      </c>
      <c r="AG10" s="90">
        <v>42051.439999999995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138203.92</v>
      </c>
      <c r="BW10" s="77">
        <f aca="true" t="shared" si="1" ref="BW10:BW19">E10+H10+K10+N10+Q10+T10+W10+Z10+AC10+AF10+AI10+AL10+AO10+AR10+AU10+AX10+BA10+BD10+BG10+BJ10+BM10+BP10+BS10</f>
        <v>8550</v>
      </c>
      <c r="BX10" s="79">
        <f aca="true" t="shared" si="2" ref="BX10:BX19">F10+I10+L10+O10+R10+U10+X10+AA10+AD10+AG10+AJ10+AM10+AP10+AS10+AV10+AY10+BB10+BE10+BH10+BK10+BN10+BQ10+BT10</f>
        <v>137884.29</v>
      </c>
    </row>
    <row r="11" spans="2:76" ht="15">
      <c r="B11" s="13">
        <v>102</v>
      </c>
      <c r="C11" s="25" t="s">
        <v>92</v>
      </c>
      <c r="D11" s="88">
        <v>7581.74</v>
      </c>
      <c r="E11" s="89">
        <v>200</v>
      </c>
      <c r="F11" s="90">
        <v>7581.740000000001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2830.09</v>
      </c>
      <c r="AF11" s="89">
        <v>0</v>
      </c>
      <c r="AG11" s="90">
        <v>2868.68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10411.83</v>
      </c>
      <c r="BW11" s="77">
        <f t="shared" si="1"/>
        <v>200</v>
      </c>
      <c r="BX11" s="79">
        <f t="shared" si="2"/>
        <v>10450.42</v>
      </c>
    </row>
    <row r="12" spans="2:76" ht="15">
      <c r="B12" s="13">
        <v>103</v>
      </c>
      <c r="C12" s="25" t="s">
        <v>93</v>
      </c>
      <c r="D12" s="88">
        <v>62433.27</v>
      </c>
      <c r="E12" s="89">
        <v>0</v>
      </c>
      <c r="F12" s="90">
        <v>58935.37</v>
      </c>
      <c r="G12" s="88"/>
      <c r="H12" s="89"/>
      <c r="I12" s="90"/>
      <c r="J12" s="97"/>
      <c r="K12" s="89"/>
      <c r="L12" s="101"/>
      <c r="M12" s="91">
        <v>8758.08</v>
      </c>
      <c r="N12" s="89">
        <v>0</v>
      </c>
      <c r="O12" s="90">
        <v>8173.3099999999995</v>
      </c>
      <c r="P12" s="91">
        <v>7584.18</v>
      </c>
      <c r="Q12" s="89">
        <v>0</v>
      </c>
      <c r="R12" s="90">
        <v>5626.72</v>
      </c>
      <c r="S12" s="91">
        <v>427.74</v>
      </c>
      <c r="T12" s="89">
        <v>0</v>
      </c>
      <c r="U12" s="90">
        <v>427.74</v>
      </c>
      <c r="V12" s="91">
        <v>3105.3999999999996</v>
      </c>
      <c r="W12" s="89">
        <v>1660</v>
      </c>
      <c r="X12" s="90">
        <v>1305.4</v>
      </c>
      <c r="Y12" s="91"/>
      <c r="Z12" s="89"/>
      <c r="AA12" s="90"/>
      <c r="AB12" s="91">
        <v>41002.049999999996</v>
      </c>
      <c r="AC12" s="89">
        <v>0</v>
      </c>
      <c r="AD12" s="90">
        <v>45365.759999999995</v>
      </c>
      <c r="AE12" s="91">
        <v>49523.58</v>
      </c>
      <c r="AF12" s="89">
        <v>0</v>
      </c>
      <c r="AG12" s="90">
        <v>46190</v>
      </c>
      <c r="AH12" s="91"/>
      <c r="AI12" s="89"/>
      <c r="AJ12" s="90"/>
      <c r="AK12" s="91">
        <v>3486.04</v>
      </c>
      <c r="AL12" s="89">
        <v>0</v>
      </c>
      <c r="AM12" s="90">
        <v>2318.04</v>
      </c>
      <c r="AN12" s="91">
        <v>177</v>
      </c>
      <c r="AO12" s="89">
        <v>0</v>
      </c>
      <c r="AP12" s="90">
        <v>177</v>
      </c>
      <c r="AQ12" s="91">
        <v>707.5999999999999</v>
      </c>
      <c r="AR12" s="89">
        <v>0</v>
      </c>
      <c r="AS12" s="90">
        <v>390.4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177204.94</v>
      </c>
      <c r="BW12" s="77">
        <f t="shared" si="1"/>
        <v>1660</v>
      </c>
      <c r="BX12" s="79">
        <f t="shared" si="2"/>
        <v>168909.74</v>
      </c>
    </row>
    <row r="13" spans="2:76" ht="15">
      <c r="B13" s="13">
        <v>104</v>
      </c>
      <c r="C13" s="25" t="s">
        <v>19</v>
      </c>
      <c r="D13" s="88">
        <v>11274.98</v>
      </c>
      <c r="E13" s="89">
        <v>0</v>
      </c>
      <c r="F13" s="90">
        <v>10851.95</v>
      </c>
      <c r="G13" s="88"/>
      <c r="H13" s="89"/>
      <c r="I13" s="90"/>
      <c r="J13" s="97"/>
      <c r="K13" s="89"/>
      <c r="L13" s="101"/>
      <c r="M13" s="91">
        <v>5537.759999999999</v>
      </c>
      <c r="N13" s="89">
        <v>0</v>
      </c>
      <c r="O13" s="90">
        <v>3471.78</v>
      </c>
      <c r="P13" s="91">
        <v>2159.4</v>
      </c>
      <c r="Q13" s="89">
        <v>0</v>
      </c>
      <c r="R13" s="90">
        <v>1159.4</v>
      </c>
      <c r="S13" s="91">
        <v>0</v>
      </c>
      <c r="T13" s="89">
        <v>1000</v>
      </c>
      <c r="U13" s="90">
        <v>0</v>
      </c>
      <c r="V13" s="91">
        <v>4100</v>
      </c>
      <c r="W13" s="89">
        <v>0</v>
      </c>
      <c r="X13" s="90">
        <v>3450</v>
      </c>
      <c r="Y13" s="91"/>
      <c r="Z13" s="89"/>
      <c r="AA13" s="90"/>
      <c r="AB13" s="91">
        <v>500</v>
      </c>
      <c r="AC13" s="89">
        <v>0</v>
      </c>
      <c r="AD13" s="90">
        <v>598.65</v>
      </c>
      <c r="AE13" s="91">
        <v>1500</v>
      </c>
      <c r="AF13" s="89">
        <v>0</v>
      </c>
      <c r="AG13" s="90">
        <v>0</v>
      </c>
      <c r="AH13" s="91">
        <v>1000</v>
      </c>
      <c r="AI13" s="89">
        <v>0</v>
      </c>
      <c r="AJ13" s="90">
        <v>1000</v>
      </c>
      <c r="AK13" s="91">
        <v>8811.01</v>
      </c>
      <c r="AL13" s="89">
        <v>0</v>
      </c>
      <c r="AM13" s="90">
        <v>8916.2</v>
      </c>
      <c r="AN13" s="91">
        <v>0</v>
      </c>
      <c r="AO13" s="89">
        <v>0</v>
      </c>
      <c r="AP13" s="90">
        <v>0</v>
      </c>
      <c r="AQ13" s="91">
        <v>18243.48</v>
      </c>
      <c r="AR13" s="89">
        <v>0</v>
      </c>
      <c r="AS13" s="90">
        <v>2605.48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53126.630000000005</v>
      </c>
      <c r="BW13" s="77">
        <f t="shared" si="1"/>
        <v>1000</v>
      </c>
      <c r="BX13" s="79">
        <f t="shared" si="2"/>
        <v>32053.460000000003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1398.68</v>
      </c>
      <c r="E16" s="89">
        <v>0</v>
      </c>
      <c r="F16" s="90">
        <v>1398.6799999999998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869.27</v>
      </c>
      <c r="AF16" s="89">
        <v>0</v>
      </c>
      <c r="AG16" s="101">
        <v>869.27</v>
      </c>
      <c r="AH16" s="97"/>
      <c r="AI16" s="89"/>
      <c r="AJ16" s="101"/>
      <c r="AK16" s="97">
        <v>792.18</v>
      </c>
      <c r="AL16" s="89">
        <v>0</v>
      </c>
      <c r="AM16" s="101">
        <v>792.1800000000001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3060.1299999999997</v>
      </c>
      <c r="BW16" s="77">
        <f t="shared" si="1"/>
        <v>0</v>
      </c>
      <c r="BX16" s="79">
        <f t="shared" si="2"/>
        <v>3060.13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598</v>
      </c>
      <c r="E18" s="89">
        <v>0</v>
      </c>
      <c r="F18" s="90">
        <v>598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598</v>
      </c>
      <c r="BW18" s="77">
        <f t="shared" si="1"/>
        <v>0</v>
      </c>
      <c r="BX18" s="79">
        <f t="shared" si="2"/>
        <v>598</v>
      </c>
    </row>
    <row r="19" spans="2:76" ht="15">
      <c r="B19" s="13">
        <v>110</v>
      </c>
      <c r="C19" s="25" t="s">
        <v>98</v>
      </c>
      <c r="D19" s="88">
        <v>14056.189999999999</v>
      </c>
      <c r="E19" s="89">
        <v>0</v>
      </c>
      <c r="F19" s="90">
        <v>14779.14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14056.189999999999</v>
      </c>
      <c r="BW19" s="77">
        <f t="shared" si="1"/>
        <v>0</v>
      </c>
      <c r="BX19" s="79">
        <f t="shared" si="2"/>
        <v>14779.14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194290.88</v>
      </c>
      <c r="E20" s="78">
        <f t="shared" si="3"/>
        <v>8750</v>
      </c>
      <c r="F20" s="79">
        <f t="shared" si="3"/>
        <v>189977.73000000004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14295.84</v>
      </c>
      <c r="N20" s="78">
        <f t="shared" si="3"/>
        <v>0</v>
      </c>
      <c r="O20" s="77">
        <f t="shared" si="3"/>
        <v>11645.09</v>
      </c>
      <c r="P20" s="98">
        <f t="shared" si="3"/>
        <v>9743.58</v>
      </c>
      <c r="Q20" s="78">
        <f t="shared" si="3"/>
        <v>0</v>
      </c>
      <c r="R20" s="77">
        <f t="shared" si="3"/>
        <v>6786.120000000001</v>
      </c>
      <c r="S20" s="98">
        <f t="shared" si="3"/>
        <v>427.74</v>
      </c>
      <c r="T20" s="78">
        <f t="shared" si="3"/>
        <v>1000</v>
      </c>
      <c r="U20" s="77">
        <f t="shared" si="3"/>
        <v>427.74</v>
      </c>
      <c r="V20" s="98">
        <f t="shared" si="3"/>
        <v>7205.4</v>
      </c>
      <c r="W20" s="78">
        <f t="shared" si="3"/>
        <v>1660</v>
      </c>
      <c r="X20" s="77">
        <f t="shared" si="3"/>
        <v>4755.4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41502.049999999996</v>
      </c>
      <c r="AC20" s="78">
        <f t="shared" si="3"/>
        <v>0</v>
      </c>
      <c r="AD20" s="77">
        <f t="shared" si="3"/>
        <v>45964.409999999996</v>
      </c>
      <c r="AE20" s="98">
        <f t="shared" si="3"/>
        <v>95978.84000000001</v>
      </c>
      <c r="AF20" s="78">
        <f t="shared" si="3"/>
        <v>0</v>
      </c>
      <c r="AG20" s="77">
        <f t="shared" si="3"/>
        <v>91979.39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13089.23</v>
      </c>
      <c r="AL20" s="78">
        <f t="shared" si="3"/>
        <v>0</v>
      </c>
      <c r="AM20" s="77">
        <f t="shared" si="3"/>
        <v>12026.420000000002</v>
      </c>
      <c r="AN20" s="98">
        <f t="shared" si="3"/>
        <v>177</v>
      </c>
      <c r="AO20" s="78">
        <f t="shared" si="3"/>
        <v>0</v>
      </c>
      <c r="AP20" s="77">
        <f t="shared" si="3"/>
        <v>177</v>
      </c>
      <c r="AQ20" s="98">
        <f t="shared" si="3"/>
        <v>18951.079999999998</v>
      </c>
      <c r="AR20" s="78">
        <f t="shared" si="3"/>
        <v>0</v>
      </c>
      <c r="AS20" s="77">
        <f t="shared" si="3"/>
        <v>2995.88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396661.64</v>
      </c>
      <c r="BW20" s="77">
        <f>BW10+BW11+BW12+BW13+BW14+BW15+BW16+BW17+BW18+BW19</f>
        <v>11410</v>
      </c>
      <c r="BX20" s="95">
        <f>BX10+BX11+BX12+BX13+BX14+BX15+BX16+BX17+BX18+BX19</f>
        <v>367735.18000000005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13355.440000000002</v>
      </c>
      <c r="E24" s="89">
        <v>0</v>
      </c>
      <c r="F24" s="90">
        <v>19453.6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3500</v>
      </c>
      <c r="AC24" s="89">
        <v>7866.96</v>
      </c>
      <c r="AD24" s="101">
        <v>3500</v>
      </c>
      <c r="AE24" s="97">
        <v>144043.27000000002</v>
      </c>
      <c r="AF24" s="89">
        <v>33815.55</v>
      </c>
      <c r="AG24" s="101">
        <v>185274.22999999998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160898.71000000002</v>
      </c>
      <c r="BW24" s="77">
        <f t="shared" si="4"/>
        <v>41682.51</v>
      </c>
      <c r="BX24" s="79">
        <f t="shared" si="4"/>
        <v>208227.83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47582.30000000002</v>
      </c>
      <c r="E27" s="89">
        <v>93019.23</v>
      </c>
      <c r="F27" s="90">
        <v>47582.3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>
        <v>19324.8</v>
      </c>
      <c r="Z27" s="89">
        <v>0</v>
      </c>
      <c r="AA27" s="101">
        <v>19324.8</v>
      </c>
      <c r="AB27" s="97">
        <v>6938.12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73845.22000000002</v>
      </c>
      <c r="BW27" s="77">
        <f t="shared" si="4"/>
        <v>93019.23</v>
      </c>
      <c r="BX27" s="79">
        <f t="shared" si="4"/>
        <v>66907.1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60937.74000000002</v>
      </c>
      <c r="E28" s="78">
        <f t="shared" si="5"/>
        <v>93019.23</v>
      </c>
      <c r="F28" s="79">
        <f t="shared" si="5"/>
        <v>67035.9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19324.8</v>
      </c>
      <c r="Z28" s="78">
        <f t="shared" si="5"/>
        <v>0</v>
      </c>
      <c r="AA28" s="77">
        <f t="shared" si="5"/>
        <v>19324.8</v>
      </c>
      <c r="AB28" s="98">
        <f t="shared" si="5"/>
        <v>10438.119999999999</v>
      </c>
      <c r="AC28" s="78">
        <f t="shared" si="5"/>
        <v>7866.96</v>
      </c>
      <c r="AD28" s="77">
        <f t="shared" si="5"/>
        <v>3500</v>
      </c>
      <c r="AE28" s="98">
        <f t="shared" si="5"/>
        <v>144043.27000000002</v>
      </c>
      <c r="AF28" s="78">
        <f t="shared" si="5"/>
        <v>33815.55</v>
      </c>
      <c r="AG28" s="77">
        <f t="shared" si="5"/>
        <v>185274.22999999998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234743.93000000005</v>
      </c>
      <c r="BW28" s="77">
        <f>BW23+BW24+BW25+BW26+BW27</f>
        <v>134701.74</v>
      </c>
      <c r="BX28" s="95">
        <f>BX23+BX24+BX25+BX26+BX27</f>
        <v>275134.93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21986.95</v>
      </c>
      <c r="BM40" s="89">
        <v>0</v>
      </c>
      <c r="BN40" s="101">
        <v>21986.949999999997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21986.95</v>
      </c>
      <c r="BW40" s="77">
        <f t="shared" si="10"/>
        <v>0</v>
      </c>
      <c r="BX40" s="79">
        <f t="shared" si="10"/>
        <v>21986.949999999997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21986.95</v>
      </c>
      <c r="BM42" s="78">
        <f t="shared" si="12"/>
        <v>0</v>
      </c>
      <c r="BN42" s="77">
        <f t="shared" si="12"/>
        <v>21986.949999999997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21986.95</v>
      </c>
      <c r="BW42" s="77">
        <f>BW38+BW39+BW40+BW41</f>
        <v>0</v>
      </c>
      <c r="BX42" s="95">
        <f>BX38+BX39+BX40+BX41</f>
        <v>21986.949999999997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106707.37</v>
      </c>
      <c r="BS49" s="89">
        <v>0</v>
      </c>
      <c r="BT49" s="101">
        <v>105793.98000000001</v>
      </c>
      <c r="BU49" s="76"/>
      <c r="BV49" s="85">
        <f aca="true" t="shared" si="15" ref="BV49:BX50">D49+G49+J49+M49+P49+S49+V49+Y49+AB49+AE49+AH49+AK49+AN49+AQ49+AT49+AW49+AZ49+BC49+BF49+BI49+BL49+BO49+BR49</f>
        <v>106707.37</v>
      </c>
      <c r="BW49" s="77">
        <f t="shared" si="15"/>
        <v>0</v>
      </c>
      <c r="BX49" s="79">
        <f t="shared" si="15"/>
        <v>105793.98000000001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106707.37</v>
      </c>
      <c r="BS51" s="78">
        <f>BS49+BS50</f>
        <v>0</v>
      </c>
      <c r="BT51" s="77">
        <f>BT49+BT50</f>
        <v>105793.98000000001</v>
      </c>
      <c r="BU51" s="85"/>
      <c r="BV51" s="85">
        <f>BV49+BV50</f>
        <v>106707.37</v>
      </c>
      <c r="BW51" s="77">
        <f>BW49+BW50</f>
        <v>0</v>
      </c>
      <c r="BX51" s="95">
        <f>BX49+BX50</f>
        <v>105793.98000000001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255228.62000000002</v>
      </c>
      <c r="E53" s="86">
        <f t="shared" si="18"/>
        <v>101769.23</v>
      </c>
      <c r="F53" s="86">
        <f t="shared" si="18"/>
        <v>257013.63000000003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14295.84</v>
      </c>
      <c r="N53" s="86">
        <f t="shared" si="18"/>
        <v>0</v>
      </c>
      <c r="O53" s="86">
        <f t="shared" si="18"/>
        <v>11645.09</v>
      </c>
      <c r="P53" s="86">
        <f t="shared" si="18"/>
        <v>9743.58</v>
      </c>
      <c r="Q53" s="86">
        <f t="shared" si="18"/>
        <v>0</v>
      </c>
      <c r="R53" s="86">
        <f t="shared" si="18"/>
        <v>6786.120000000001</v>
      </c>
      <c r="S53" s="86">
        <f t="shared" si="18"/>
        <v>427.74</v>
      </c>
      <c r="T53" s="86">
        <f t="shared" si="18"/>
        <v>1000</v>
      </c>
      <c r="U53" s="86">
        <f t="shared" si="18"/>
        <v>427.74</v>
      </c>
      <c r="V53" s="86">
        <f t="shared" si="18"/>
        <v>7205.4</v>
      </c>
      <c r="W53" s="86">
        <f t="shared" si="18"/>
        <v>1660</v>
      </c>
      <c r="X53" s="86">
        <f t="shared" si="18"/>
        <v>4755.4</v>
      </c>
      <c r="Y53" s="86">
        <f t="shared" si="18"/>
        <v>19324.8</v>
      </c>
      <c r="Z53" s="86">
        <f t="shared" si="18"/>
        <v>0</v>
      </c>
      <c r="AA53" s="86">
        <f t="shared" si="18"/>
        <v>19324.8</v>
      </c>
      <c r="AB53" s="86">
        <f t="shared" si="18"/>
        <v>51940.17</v>
      </c>
      <c r="AC53" s="86">
        <f t="shared" si="18"/>
        <v>7866.96</v>
      </c>
      <c r="AD53" s="86">
        <f t="shared" si="18"/>
        <v>49464.409999999996</v>
      </c>
      <c r="AE53" s="86">
        <f t="shared" si="18"/>
        <v>240022.11000000004</v>
      </c>
      <c r="AF53" s="86">
        <f t="shared" si="18"/>
        <v>33815.55</v>
      </c>
      <c r="AG53" s="86">
        <f t="shared" si="18"/>
        <v>277253.62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13089.23</v>
      </c>
      <c r="AL53" s="86">
        <f t="shared" si="19"/>
        <v>0</v>
      </c>
      <c r="AM53" s="86">
        <f t="shared" si="19"/>
        <v>12026.420000000002</v>
      </c>
      <c r="AN53" s="86">
        <f t="shared" si="19"/>
        <v>177</v>
      </c>
      <c r="AO53" s="86">
        <f t="shared" si="19"/>
        <v>0</v>
      </c>
      <c r="AP53" s="86">
        <f t="shared" si="19"/>
        <v>177</v>
      </c>
      <c r="AQ53" s="86">
        <f t="shared" si="19"/>
        <v>18951.079999999998</v>
      </c>
      <c r="AR53" s="86">
        <f t="shared" si="19"/>
        <v>0</v>
      </c>
      <c r="AS53" s="86">
        <f t="shared" si="19"/>
        <v>2995.88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21986.95</v>
      </c>
      <c r="BM53" s="86">
        <f t="shared" si="19"/>
        <v>0</v>
      </c>
      <c r="BN53" s="86">
        <f t="shared" si="19"/>
        <v>21986.949999999997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106707.37</v>
      </c>
      <c r="BS53" s="86">
        <f t="shared" si="19"/>
        <v>0</v>
      </c>
      <c r="BT53" s="86">
        <f t="shared" si="19"/>
        <v>105793.98000000001</v>
      </c>
      <c r="BU53" s="86">
        <f>BU8</f>
        <v>0</v>
      </c>
      <c r="BV53" s="102">
        <f>BV8+BV20+BV28+BV35+BV42+BV46+BV51</f>
        <v>760099.89</v>
      </c>
      <c r="BW53" s="87">
        <f>BW20+BW28+BW35+BW42+BW46+BW51</f>
        <v>146111.74</v>
      </c>
      <c r="BX53" s="87">
        <f>BX20+BX28+BX35+BX42+BX46+BX51</f>
        <v>770651.04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75072.73999999999</v>
      </c>
      <c r="BW54" s="93"/>
      <c r="BX54" s="94">
        <f>IF((Spese_Rendiconto_2021!BX53-Entrate_Rendiconto_2021!E58)&lt;0,Entrate_Rendiconto_2021!E58-Spese_Rendiconto_2021!BX53,0)</f>
        <v>277813.48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2022-08-02T09:23:50Z</dcterms:modified>
  <cp:category/>
  <cp:version/>
  <cp:contentType/>
  <cp:contentStatus/>
</cp:coreProperties>
</file>