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<sst xmlns="http://schemas.openxmlformats.org/spreadsheetml/2006/main" count="870" uniqueCount="149">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</sst>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117030.99</v>
      </c>
      <c r="E5" s="38"/>
    </row>
    <row r="6" spans="2:5" ht="15">
      <c r="B6" s="8"/>
      <c r="C6" s="5" t="s">
        <v>5</v>
      </c>
      <c r="D6" s="39">
        <v>1229031.88</v>
      </c>
      <c r="E6" s="40"/>
    </row>
    <row r="7" spans="2:5" ht="15">
      <c r="B7" s="8"/>
      <c r="C7" s="5" t="s">
        <v>6</v>
      </c>
      <c r="D7" s="39">
        <v>1198321.66</v>
      </c>
      <c r="E7" s="40"/>
    </row>
    <row r="8" spans="2:5" ht="15.75" thickBot="1">
      <c r="B8" s="9"/>
      <c r="C8" s="6" t="s">
        <v>7</v>
      </c>
      <c r="D8" s="41"/>
      <c r="E8" s="42">
        <v>4860985.92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4713289.069999999</v>
      </c>
      <c r="E10" s="45">
        <v>4216524.6899999995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485967.63</v>
      </c>
      <c r="E14" s="45">
        <v>492325.25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5199256.699999999</v>
      </c>
      <c r="E16" s="51">
        <f>E10+E11+E12+E13+E14+E15</f>
        <v>4708849.9399999995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421788.33000000013</v>
      </c>
      <c r="E18" s="45">
        <v>366253.4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1580</v>
      </c>
      <c r="E20" s="59">
        <v>96.99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423368.33000000013</v>
      </c>
      <c r="E23" s="51">
        <f>E18+E19+E20+E21+E22</f>
        <v>366350.39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619950.5700000001</v>
      </c>
      <c r="E25" s="45">
        <v>523869.63</v>
      </c>
    </row>
    <row r="26" spans="2:5" ht="15">
      <c r="B26" s="13">
        <v>30200</v>
      </c>
      <c r="C26" s="54" t="s">
        <v>28</v>
      </c>
      <c r="D26" s="39">
        <v>333994.32999999996</v>
      </c>
      <c r="E26" s="45">
        <v>239717.25000000003</v>
      </c>
    </row>
    <row r="27" spans="2:5" ht="15">
      <c r="B27" s="13">
        <v>30300</v>
      </c>
      <c r="C27" s="54" t="s">
        <v>29</v>
      </c>
      <c r="D27" s="39">
        <v>7607.740000000002</v>
      </c>
      <c r="E27" s="45">
        <v>7221.120000000001</v>
      </c>
    </row>
    <row r="28" spans="2:5" ht="15">
      <c r="B28" s="13">
        <v>30400</v>
      </c>
      <c r="C28" s="54" t="s">
        <v>30</v>
      </c>
      <c r="D28" s="49">
        <v>99377</v>
      </c>
      <c r="E28" s="45">
        <v>99377</v>
      </c>
    </row>
    <row r="29" spans="2:5" ht="15">
      <c r="B29" s="13">
        <v>30500</v>
      </c>
      <c r="C29" s="54" t="s">
        <v>31</v>
      </c>
      <c r="D29" s="60">
        <v>350739.47</v>
      </c>
      <c r="E29" s="50">
        <v>316446.72000000003</v>
      </c>
    </row>
    <row r="30" spans="2:5" ht="15.75" thickBot="1">
      <c r="B30" s="16">
        <v>30000</v>
      </c>
      <c r="C30" s="15" t="s">
        <v>32</v>
      </c>
      <c r="D30" s="48">
        <f>D25+D26+D27+D28+D29</f>
        <v>1411669.11</v>
      </c>
      <c r="E30" s="51">
        <f>E25+E26+E27+E28+E29</f>
        <v>1186631.72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1200567.06</v>
      </c>
      <c r="E33" s="59">
        <v>499478.13</v>
      </c>
    </row>
    <row r="34" spans="2:5" ht="15">
      <c r="B34" s="13">
        <v>40300</v>
      </c>
      <c r="C34" s="54" t="s">
        <v>37</v>
      </c>
      <c r="D34" s="61">
        <v>14279.18</v>
      </c>
      <c r="E34" s="45">
        <v>14279.18</v>
      </c>
    </row>
    <row r="35" spans="2:5" ht="15">
      <c r="B35" s="13">
        <v>40400</v>
      </c>
      <c r="C35" s="54" t="s">
        <v>38</v>
      </c>
      <c r="D35" s="39">
        <v>10000</v>
      </c>
      <c r="E35" s="45">
        <v>10000</v>
      </c>
    </row>
    <row r="36" spans="2:5" ht="15">
      <c r="B36" s="13">
        <v>40500</v>
      </c>
      <c r="C36" s="54" t="s">
        <v>39</v>
      </c>
      <c r="D36" s="49">
        <v>1418869.6199999999</v>
      </c>
      <c r="E36" s="50">
        <v>1418869.6199999999</v>
      </c>
    </row>
    <row r="37" spans="2:5" ht="15.75" thickBot="1">
      <c r="B37" s="16">
        <v>40000</v>
      </c>
      <c r="C37" s="15" t="s">
        <v>40</v>
      </c>
      <c r="D37" s="48">
        <f>D32+D33+D34+D35+D36</f>
        <v>2643715.86</v>
      </c>
      <c r="E37" s="51">
        <f>E32+E33+E34+E35+E36</f>
        <v>1942626.93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957567.9699999994</v>
      </c>
      <c r="E54" s="45">
        <v>957567.9699999994</v>
      </c>
    </row>
    <row r="55" spans="2:5" ht="15">
      <c r="B55" s="13">
        <v>90200</v>
      </c>
      <c r="C55" s="54" t="s">
        <v>62</v>
      </c>
      <c r="D55" s="61">
        <v>23968.75</v>
      </c>
      <c r="E55" s="62">
        <v>23703.07</v>
      </c>
    </row>
    <row r="56" spans="2:5" ht="15.75" thickBot="1">
      <c r="B56" s="16">
        <v>90000</v>
      </c>
      <c r="C56" s="15" t="s">
        <v>63</v>
      </c>
      <c r="D56" s="48">
        <f>D54+D55</f>
        <v>981536.7199999994</v>
      </c>
      <c r="E56" s="51">
        <f>E54+E55</f>
        <v>981271.0399999993</v>
      </c>
    </row>
    <row r="57" spans="2:5" ht="16.5" thickBot="1" thickTop="1">
      <c r="B57" s="109" t="s">
        <v>64</v>
      </c>
      <c r="C57" s="110"/>
      <c r="D57" s="52">
        <f>D16+D23+D30+D37+D43+D49+D52+D56</f>
        <v>10659546.719999999</v>
      </c>
      <c r="E57" s="55">
        <f>E16+E23+E30+E37+E43+E49+E52+E56</f>
        <v>9185730.019999998</v>
      </c>
    </row>
    <row r="58" spans="2:5" ht="16.5" thickBot="1" thickTop="1">
      <c r="B58" s="109" t="s">
        <v>65</v>
      </c>
      <c r="C58" s="110"/>
      <c r="D58" s="52">
        <f>D57+D5+D6+D7+D8</f>
        <v>13203931.25</v>
      </c>
      <c r="E58" s="55">
        <f>E57+E5+E6+E7+E8</f>
        <v>14046715.939999998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776634.7100000001</v>
      </c>
      <c r="E10" s="89">
        <v>95251.22999999998</v>
      </c>
      <c r="F10" s="90">
        <v>776751.88</v>
      </c>
      <c r="G10" s="88"/>
      <c r="H10" s="89"/>
      <c r="I10" s="90"/>
      <c r="J10" s="97">
        <v>241510.63999999998</v>
      </c>
      <c r="K10" s="89">
        <v>5960.969999999999</v>
      </c>
      <c r="L10" s="101">
        <v>237890.89</v>
      </c>
      <c r="M10" s="91">
        <v>16199.16</v>
      </c>
      <c r="N10" s="89">
        <v>757.75</v>
      </c>
      <c r="O10" s="90">
        <v>15776.05</v>
      </c>
      <c r="P10" s="91">
        <v>73173.22</v>
      </c>
      <c r="Q10" s="89">
        <v>489.88</v>
      </c>
      <c r="R10" s="90">
        <v>72562.22</v>
      </c>
      <c r="S10" s="91">
        <v>16946.760000000002</v>
      </c>
      <c r="T10" s="89">
        <v>0</v>
      </c>
      <c r="U10" s="90">
        <v>17989.15</v>
      </c>
      <c r="V10" s="91"/>
      <c r="W10" s="89"/>
      <c r="X10" s="90"/>
      <c r="Y10" s="91">
        <v>123375.87000000001</v>
      </c>
      <c r="Z10" s="89">
        <v>333.72</v>
      </c>
      <c r="AA10" s="90">
        <v>122111.91000000002</v>
      </c>
      <c r="AB10" s="91"/>
      <c r="AC10" s="89"/>
      <c r="AD10" s="90"/>
      <c r="AE10" s="91">
        <v>28904.160000000003</v>
      </c>
      <c r="AF10" s="89">
        <v>648.22</v>
      </c>
      <c r="AG10" s="90">
        <v>28528.159999999996</v>
      </c>
      <c r="AH10" s="91"/>
      <c r="AI10" s="89"/>
      <c r="AJ10" s="90"/>
      <c r="AK10" s="91">
        <v>98519.69</v>
      </c>
      <c r="AL10" s="89">
        <v>975.91</v>
      </c>
      <c r="AM10" s="90">
        <v>94787.89000000001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1375264.2100000002</v>
      </c>
      <c r="BW10" s="77">
        <f aca="true" t="shared" si="1" ref="BW10:BW19">E10+H10+K10+N10+Q10+T10+W10+Z10+AC10+AF10+AI10+AL10+AO10+AR10+AU10+AX10+BA10+BD10+BG10+BJ10+BM10+BP10+BS10</f>
        <v>104417.68</v>
      </c>
      <c r="BX10" s="79">
        <f aca="true" t="shared" si="2" ref="BX10:BX19">F10+I10+L10+O10+R10+U10+X10+AA10+AD10+AG10+AJ10+AM10+AP10+AS10+AV10+AY10+BB10+BE10+BH10+BK10+BN10+BQ10+BT10</f>
        <v>1366398.15</v>
      </c>
    </row>
    <row r="11" spans="2:76" ht="15">
      <c r="B11" s="13">
        <v>102</v>
      </c>
      <c r="C11" s="25" t="s">
        <v>92</v>
      </c>
      <c r="D11" s="88">
        <v>64263.80999999999</v>
      </c>
      <c r="E11" s="89">
        <v>5951.52</v>
      </c>
      <c r="F11" s="90">
        <v>60376.10999999999</v>
      </c>
      <c r="G11" s="88"/>
      <c r="H11" s="89"/>
      <c r="I11" s="90"/>
      <c r="J11" s="97">
        <v>15844.48</v>
      </c>
      <c r="K11" s="89">
        <v>0</v>
      </c>
      <c r="L11" s="101">
        <v>15237.979999999998</v>
      </c>
      <c r="M11" s="91">
        <v>878</v>
      </c>
      <c r="N11" s="89">
        <v>0</v>
      </c>
      <c r="O11" s="90">
        <v>46.51</v>
      </c>
      <c r="P11" s="91">
        <v>3877.02</v>
      </c>
      <c r="Q11" s="89">
        <v>0</v>
      </c>
      <c r="R11" s="90">
        <v>3748.6999999999994</v>
      </c>
      <c r="S11" s="91">
        <v>1208</v>
      </c>
      <c r="T11" s="89">
        <v>0</v>
      </c>
      <c r="U11" s="90">
        <v>1501.04</v>
      </c>
      <c r="V11" s="91"/>
      <c r="W11" s="89"/>
      <c r="X11" s="90"/>
      <c r="Y11" s="91">
        <v>8259.51</v>
      </c>
      <c r="Z11" s="89">
        <v>0</v>
      </c>
      <c r="AA11" s="90">
        <v>7786.9</v>
      </c>
      <c r="AB11" s="91"/>
      <c r="AC11" s="89"/>
      <c r="AD11" s="90"/>
      <c r="AE11" s="91">
        <v>1910</v>
      </c>
      <c r="AF11" s="89">
        <v>0</v>
      </c>
      <c r="AG11" s="90">
        <v>1793.91</v>
      </c>
      <c r="AH11" s="91">
        <v>0</v>
      </c>
      <c r="AI11" s="89">
        <v>0</v>
      </c>
      <c r="AJ11" s="90">
        <v>0</v>
      </c>
      <c r="AK11" s="91">
        <v>4239</v>
      </c>
      <c r="AL11" s="89">
        <v>0</v>
      </c>
      <c r="AM11" s="90">
        <v>4308.07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100479.81999999999</v>
      </c>
      <c r="BW11" s="77">
        <f t="shared" si="1"/>
        <v>5951.52</v>
      </c>
      <c r="BX11" s="79">
        <f t="shared" si="2"/>
        <v>94799.21999999997</v>
      </c>
    </row>
    <row r="12" spans="2:76" ht="15">
      <c r="B12" s="13">
        <v>103</v>
      </c>
      <c r="C12" s="25" t="s">
        <v>93</v>
      </c>
      <c r="D12" s="88">
        <v>786427.2000000002</v>
      </c>
      <c r="E12" s="89">
        <v>15996.69</v>
      </c>
      <c r="F12" s="90">
        <v>781335.5700000003</v>
      </c>
      <c r="G12" s="88"/>
      <c r="H12" s="89"/>
      <c r="I12" s="90"/>
      <c r="J12" s="97">
        <v>135127.2</v>
      </c>
      <c r="K12" s="89">
        <v>0</v>
      </c>
      <c r="L12" s="101">
        <v>115641.78</v>
      </c>
      <c r="M12" s="91">
        <v>470444</v>
      </c>
      <c r="N12" s="89">
        <v>0</v>
      </c>
      <c r="O12" s="90">
        <v>446740.17</v>
      </c>
      <c r="P12" s="91">
        <v>46890.2</v>
      </c>
      <c r="Q12" s="89">
        <v>0</v>
      </c>
      <c r="R12" s="90">
        <v>36727.72</v>
      </c>
      <c r="S12" s="91">
        <v>134876.66999999998</v>
      </c>
      <c r="T12" s="89">
        <v>0</v>
      </c>
      <c r="U12" s="90">
        <v>118829.12999999999</v>
      </c>
      <c r="V12" s="91"/>
      <c r="W12" s="89"/>
      <c r="X12" s="90"/>
      <c r="Y12" s="91">
        <v>56983.520000000004</v>
      </c>
      <c r="Z12" s="89">
        <v>0</v>
      </c>
      <c r="AA12" s="90">
        <v>84428.47</v>
      </c>
      <c r="AB12" s="91">
        <v>1028739.13</v>
      </c>
      <c r="AC12" s="89">
        <v>0</v>
      </c>
      <c r="AD12" s="90">
        <v>997816.3399999999</v>
      </c>
      <c r="AE12" s="91">
        <v>769092.48</v>
      </c>
      <c r="AF12" s="89">
        <v>0</v>
      </c>
      <c r="AG12" s="90">
        <v>613814.3200000001</v>
      </c>
      <c r="AH12" s="91">
        <v>7624.23</v>
      </c>
      <c r="AI12" s="89">
        <v>0</v>
      </c>
      <c r="AJ12" s="90">
        <v>7337.0199999999995</v>
      </c>
      <c r="AK12" s="91">
        <v>746997.7799999999</v>
      </c>
      <c r="AL12" s="89">
        <v>0</v>
      </c>
      <c r="AM12" s="90">
        <v>846356.8499999997</v>
      </c>
      <c r="AN12" s="91"/>
      <c r="AO12" s="89"/>
      <c r="AP12" s="90"/>
      <c r="AQ12" s="91">
        <v>8079.8</v>
      </c>
      <c r="AR12" s="89">
        <v>0</v>
      </c>
      <c r="AS12" s="90">
        <v>14619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4191282.2099999995</v>
      </c>
      <c r="BW12" s="77">
        <f t="shared" si="1"/>
        <v>15996.69</v>
      </c>
      <c r="BX12" s="79">
        <f t="shared" si="2"/>
        <v>4063646.3699999996</v>
      </c>
    </row>
    <row r="13" spans="2:76" ht="15">
      <c r="B13" s="13">
        <v>104</v>
      </c>
      <c r="C13" s="25" t="s">
        <v>19</v>
      </c>
      <c r="D13" s="88">
        <v>22016.600000000002</v>
      </c>
      <c r="E13" s="89">
        <v>0</v>
      </c>
      <c r="F13" s="90">
        <v>39849.93</v>
      </c>
      <c r="G13" s="88"/>
      <c r="H13" s="89"/>
      <c r="I13" s="90"/>
      <c r="J13" s="97">
        <v>204.60000000000002</v>
      </c>
      <c r="K13" s="89">
        <v>0</v>
      </c>
      <c r="L13" s="101">
        <v>1599.17</v>
      </c>
      <c r="M13" s="91">
        <v>179996.1</v>
      </c>
      <c r="N13" s="89">
        <v>0</v>
      </c>
      <c r="O13" s="90">
        <v>155766.66</v>
      </c>
      <c r="P13" s="91">
        <v>54839.7</v>
      </c>
      <c r="Q13" s="89">
        <v>0</v>
      </c>
      <c r="R13" s="90">
        <v>45572.42</v>
      </c>
      <c r="S13" s="91">
        <v>23440</v>
      </c>
      <c r="T13" s="89">
        <v>0</v>
      </c>
      <c r="U13" s="90">
        <v>25865.800000000003</v>
      </c>
      <c r="V13" s="91"/>
      <c r="W13" s="89"/>
      <c r="X13" s="90"/>
      <c r="Y13" s="91">
        <v>10167.560000000001</v>
      </c>
      <c r="Z13" s="89">
        <v>0</v>
      </c>
      <c r="AA13" s="90">
        <v>17099.9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232669.70999999996</v>
      </c>
      <c r="AL13" s="89">
        <v>0</v>
      </c>
      <c r="AM13" s="90">
        <v>237373.24999999997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523334.26999999996</v>
      </c>
      <c r="BW13" s="77">
        <f t="shared" si="1"/>
        <v>0</v>
      </c>
      <c r="BX13" s="79">
        <f t="shared" si="2"/>
        <v>523127.13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26220.809999999998</v>
      </c>
      <c r="BM16" s="89">
        <v>0</v>
      </c>
      <c r="BN16" s="90">
        <v>26220.809999999998</v>
      </c>
      <c r="BO16" s="91"/>
      <c r="BP16" s="89"/>
      <c r="BQ16" s="90"/>
      <c r="BR16" s="97"/>
      <c r="BS16" s="89"/>
      <c r="BT16" s="101"/>
      <c r="BU16" s="76"/>
      <c r="BV16" s="85">
        <f t="shared" si="0"/>
        <v>26220.809999999998</v>
      </c>
      <c r="BW16" s="77">
        <f t="shared" si="1"/>
        <v>0</v>
      </c>
      <c r="BX16" s="79">
        <f t="shared" si="2"/>
        <v>26220.809999999998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100570.52</v>
      </c>
      <c r="E19" s="89">
        <v>0</v>
      </c>
      <c r="F19" s="90">
        <v>88344.93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100570.52</v>
      </c>
      <c r="BW19" s="77">
        <f t="shared" si="1"/>
        <v>0</v>
      </c>
      <c r="BX19" s="79">
        <f t="shared" si="2"/>
        <v>88344.93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1749912.8400000003</v>
      </c>
      <c r="E20" s="78">
        <f t="shared" si="3"/>
        <v>117199.43999999999</v>
      </c>
      <c r="F20" s="79">
        <f t="shared" si="3"/>
        <v>1746658.4200000002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392686.92</v>
      </c>
      <c r="K20" s="78">
        <f t="shared" si="3"/>
        <v>5960.969999999999</v>
      </c>
      <c r="L20" s="77">
        <f t="shared" si="3"/>
        <v>370369.82</v>
      </c>
      <c r="M20" s="98">
        <f t="shared" si="3"/>
        <v>667517.26</v>
      </c>
      <c r="N20" s="78">
        <f t="shared" si="3"/>
        <v>757.75</v>
      </c>
      <c r="O20" s="77">
        <f t="shared" si="3"/>
        <v>618329.39</v>
      </c>
      <c r="P20" s="98">
        <f t="shared" si="3"/>
        <v>178780.14</v>
      </c>
      <c r="Q20" s="78">
        <f t="shared" si="3"/>
        <v>489.88</v>
      </c>
      <c r="R20" s="77">
        <f t="shared" si="3"/>
        <v>158611.06</v>
      </c>
      <c r="S20" s="98">
        <f t="shared" si="3"/>
        <v>176471.43</v>
      </c>
      <c r="T20" s="78">
        <f t="shared" si="3"/>
        <v>0</v>
      </c>
      <c r="U20" s="77">
        <f t="shared" si="3"/>
        <v>164185.12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198786.46000000002</v>
      </c>
      <c r="Z20" s="78">
        <f t="shared" si="3"/>
        <v>333.72</v>
      </c>
      <c r="AA20" s="77">
        <f t="shared" si="3"/>
        <v>231427.18000000002</v>
      </c>
      <c r="AB20" s="98">
        <f t="shared" si="3"/>
        <v>1028739.13</v>
      </c>
      <c r="AC20" s="78">
        <f t="shared" si="3"/>
        <v>0</v>
      </c>
      <c r="AD20" s="77">
        <f t="shared" si="3"/>
        <v>997816.3399999999</v>
      </c>
      <c r="AE20" s="98">
        <f t="shared" si="3"/>
        <v>799906.64</v>
      </c>
      <c r="AF20" s="78">
        <f t="shared" si="3"/>
        <v>648.22</v>
      </c>
      <c r="AG20" s="77">
        <f t="shared" si="3"/>
        <v>644136.39</v>
      </c>
      <c r="AH20" s="98">
        <f t="shared" si="3"/>
        <v>7624.23</v>
      </c>
      <c r="AI20" s="78">
        <f t="shared" si="3"/>
        <v>0</v>
      </c>
      <c r="AJ20" s="77">
        <f t="shared" si="3"/>
        <v>7337.0199999999995</v>
      </c>
      <c r="AK20" s="98">
        <f t="shared" si="3"/>
        <v>1082426.18</v>
      </c>
      <c r="AL20" s="78">
        <f t="shared" si="3"/>
        <v>975.91</v>
      </c>
      <c r="AM20" s="77">
        <f t="shared" si="3"/>
        <v>1182826.0599999998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8079.8</v>
      </c>
      <c r="AR20" s="78">
        <f t="shared" si="3"/>
        <v>0</v>
      </c>
      <c r="AS20" s="77">
        <f t="shared" si="3"/>
        <v>14619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26220.809999999998</v>
      </c>
      <c r="BM20" s="78">
        <f t="shared" si="3"/>
        <v>0</v>
      </c>
      <c r="BN20" s="77">
        <f t="shared" si="3"/>
        <v>26220.809999999998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6317151.839999999</v>
      </c>
      <c r="BW20" s="77">
        <f>BW10+BW11+BW12+BW13+BW14+BW15+BW16+BW17+BW18+BW19</f>
        <v>126365.89</v>
      </c>
      <c r="BX20" s="95">
        <f>BX10+BX11+BX12+BX13+BX14+BX15+BX16+BX17+BX18+BX19</f>
        <v>6162536.6099999985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131066.84</v>
      </c>
      <c r="E24" s="89">
        <v>299775</v>
      </c>
      <c r="F24" s="90">
        <v>151337.66999999998</v>
      </c>
      <c r="G24" s="88"/>
      <c r="H24" s="89"/>
      <c r="I24" s="90"/>
      <c r="J24" s="97">
        <v>8829.999999999993</v>
      </c>
      <c r="K24" s="89">
        <v>96358.19</v>
      </c>
      <c r="L24" s="101">
        <v>66908.78000000001</v>
      </c>
      <c r="M24" s="97">
        <v>42265.05</v>
      </c>
      <c r="N24" s="89">
        <v>0</v>
      </c>
      <c r="O24" s="101">
        <v>29618.4</v>
      </c>
      <c r="P24" s="97">
        <v>1102629.51</v>
      </c>
      <c r="Q24" s="89">
        <v>0</v>
      </c>
      <c r="R24" s="101">
        <v>1115591.25</v>
      </c>
      <c r="S24" s="97">
        <v>498323.2</v>
      </c>
      <c r="T24" s="89">
        <v>0</v>
      </c>
      <c r="U24" s="101">
        <v>415580.80000000005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48634.560000000005</v>
      </c>
      <c r="AC24" s="89">
        <v>140000</v>
      </c>
      <c r="AD24" s="101">
        <v>107862.37999999999</v>
      </c>
      <c r="AE24" s="97">
        <v>441113.97</v>
      </c>
      <c r="AF24" s="89">
        <v>306485.65</v>
      </c>
      <c r="AG24" s="101">
        <v>242829.55000000005</v>
      </c>
      <c r="AH24" s="97">
        <v>37859.06</v>
      </c>
      <c r="AI24" s="89">
        <v>0</v>
      </c>
      <c r="AJ24" s="101">
        <v>6792.68</v>
      </c>
      <c r="AK24" s="97">
        <v>238532.96999999997</v>
      </c>
      <c r="AL24" s="89">
        <v>465929.6</v>
      </c>
      <c r="AM24" s="101">
        <v>174711.16999999998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2549255.16</v>
      </c>
      <c r="BW24" s="77">
        <f t="shared" si="4"/>
        <v>1308548.44</v>
      </c>
      <c r="BX24" s="79">
        <f t="shared" si="4"/>
        <v>2311232.68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23023.1</v>
      </c>
      <c r="Z25" s="89">
        <v>0</v>
      </c>
      <c r="AA25" s="101">
        <v>33282.16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10217.47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33240.57</v>
      </c>
      <c r="BW25" s="77">
        <f t="shared" si="4"/>
        <v>0</v>
      </c>
      <c r="BX25" s="79">
        <f t="shared" si="4"/>
        <v>33282.16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494449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494449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131066.84</v>
      </c>
      <c r="E28" s="78">
        <f t="shared" si="5"/>
        <v>794224</v>
      </c>
      <c r="F28" s="79">
        <f t="shared" si="5"/>
        <v>151337.66999999998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8829.999999999993</v>
      </c>
      <c r="K28" s="78">
        <f t="shared" si="5"/>
        <v>96358.19</v>
      </c>
      <c r="L28" s="77">
        <f t="shared" si="5"/>
        <v>66908.78000000001</v>
      </c>
      <c r="M28" s="98">
        <f t="shared" si="5"/>
        <v>42265.05</v>
      </c>
      <c r="N28" s="78">
        <f t="shared" si="5"/>
        <v>0</v>
      </c>
      <c r="O28" s="77">
        <f t="shared" si="5"/>
        <v>29618.4</v>
      </c>
      <c r="P28" s="98">
        <f t="shared" si="5"/>
        <v>1102629.51</v>
      </c>
      <c r="Q28" s="78">
        <f t="shared" si="5"/>
        <v>0</v>
      </c>
      <c r="R28" s="77">
        <f t="shared" si="5"/>
        <v>1115591.25</v>
      </c>
      <c r="S28" s="98">
        <f t="shared" si="5"/>
        <v>498323.2</v>
      </c>
      <c r="T28" s="78">
        <f t="shared" si="5"/>
        <v>0</v>
      </c>
      <c r="U28" s="77">
        <f t="shared" si="5"/>
        <v>415580.80000000005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23023.1</v>
      </c>
      <c r="Z28" s="78">
        <f t="shared" si="5"/>
        <v>0</v>
      </c>
      <c r="AA28" s="77">
        <f t="shared" si="5"/>
        <v>33282.16</v>
      </c>
      <c r="AB28" s="98">
        <f t="shared" si="5"/>
        <v>48634.560000000005</v>
      </c>
      <c r="AC28" s="78">
        <f t="shared" si="5"/>
        <v>140000</v>
      </c>
      <c r="AD28" s="77">
        <f t="shared" si="5"/>
        <v>107862.37999999999</v>
      </c>
      <c r="AE28" s="98">
        <f t="shared" si="5"/>
        <v>441113.97</v>
      </c>
      <c r="AF28" s="78">
        <f t="shared" si="5"/>
        <v>306485.65</v>
      </c>
      <c r="AG28" s="77">
        <f t="shared" si="5"/>
        <v>242829.55000000005</v>
      </c>
      <c r="AH28" s="98">
        <f t="shared" si="5"/>
        <v>37859.06</v>
      </c>
      <c r="AI28" s="78">
        <f t="shared" si="5"/>
        <v>0</v>
      </c>
      <c r="AJ28" s="77">
        <f aca="true" t="shared" si="6" ref="AJ28:BO28">AJ23+AJ24+AJ25+AJ26+AJ27</f>
        <v>6792.68</v>
      </c>
      <c r="AK28" s="98">
        <f t="shared" si="6"/>
        <v>248750.43999999997</v>
      </c>
      <c r="AL28" s="78">
        <f t="shared" si="6"/>
        <v>465929.6</v>
      </c>
      <c r="AM28" s="77">
        <f t="shared" si="6"/>
        <v>174711.16999999998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2582495.73</v>
      </c>
      <c r="BW28" s="77">
        <f>BW23+BW24+BW25+BW26+BW27</f>
        <v>1802997.44</v>
      </c>
      <c r="BX28" s="95">
        <f>BX23+BX24+BX25+BX26+BX27</f>
        <v>2344514.8400000003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181534.2</v>
      </c>
      <c r="BM40" s="89">
        <v>0</v>
      </c>
      <c r="BN40" s="101">
        <v>181534.2</v>
      </c>
      <c r="BO40" s="97"/>
      <c r="BP40" s="89"/>
      <c r="BQ40" s="101"/>
      <c r="BR40" s="97"/>
      <c r="BS40" s="89"/>
      <c r="BT40" s="101"/>
      <c r="BU40" s="76"/>
      <c r="BV40" s="85">
        <f t="shared" si="10"/>
        <v>181534.2</v>
      </c>
      <c r="BW40" s="77">
        <f t="shared" si="10"/>
        <v>0</v>
      </c>
      <c r="BX40" s="79">
        <f t="shared" si="10"/>
        <v>181534.2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181534.2</v>
      </c>
      <c r="BM42" s="78">
        <f t="shared" si="12"/>
        <v>0</v>
      </c>
      <c r="BN42" s="77">
        <f t="shared" si="12"/>
        <v>181534.2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181534.2</v>
      </c>
      <c r="BW42" s="77">
        <f>BW38+BW39+BW40+BW41</f>
        <v>0</v>
      </c>
      <c r="BX42" s="95">
        <f>BX38+BX39+BX40+BX41</f>
        <v>181534.2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957567.97</v>
      </c>
      <c r="BS49" s="89">
        <v>0</v>
      </c>
      <c r="BT49" s="101">
        <v>929793.34</v>
      </c>
      <c r="BU49" s="76"/>
      <c r="BV49" s="85">
        <f aca="true" t="shared" si="15" ref="BV49:BX50">D49+G49+J49+M49+P49+S49+V49+Y49+AB49+AE49+AH49+AK49+AN49+AQ49+AT49+AW49+AZ49+BC49+BF49+BI49+BL49+BO49+BR49</f>
        <v>957567.97</v>
      </c>
      <c r="BW49" s="77">
        <f t="shared" si="15"/>
        <v>0</v>
      </c>
      <c r="BX49" s="79">
        <f t="shared" si="15"/>
        <v>929793.34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23968.749999999996</v>
      </c>
      <c r="BS50" s="89">
        <v>0</v>
      </c>
      <c r="BT50" s="101">
        <v>29750.809999999994</v>
      </c>
      <c r="BU50" s="76"/>
      <c r="BV50" s="85">
        <f t="shared" si="15"/>
        <v>23968.749999999996</v>
      </c>
      <c r="BW50" s="77">
        <f t="shared" si="15"/>
        <v>0</v>
      </c>
      <c r="BX50" s="79">
        <f t="shared" si="15"/>
        <v>29750.809999999994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981536.72</v>
      </c>
      <c r="BS51" s="78">
        <f>BS49+BS50</f>
        <v>0</v>
      </c>
      <c r="BT51" s="77">
        <f>BT49+BT50</f>
        <v>959544.1499999999</v>
      </c>
      <c r="BU51" s="85"/>
      <c r="BV51" s="85">
        <f>BV49+BV50</f>
        <v>981536.72</v>
      </c>
      <c r="BW51" s="77">
        <f>BW49+BW50</f>
        <v>0</v>
      </c>
      <c r="BX51" s="95">
        <f>BX49+BX50</f>
        <v>959544.1499999999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1880979.6800000004</v>
      </c>
      <c r="E53" s="86">
        <f t="shared" si="18"/>
        <v>911423.44</v>
      </c>
      <c r="F53" s="86">
        <f t="shared" si="18"/>
        <v>1897996.09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401516.92</v>
      </c>
      <c r="K53" s="86">
        <f t="shared" si="18"/>
        <v>102319.16</v>
      </c>
      <c r="L53" s="86">
        <f t="shared" si="18"/>
        <v>437278.60000000003</v>
      </c>
      <c r="M53" s="86">
        <f t="shared" si="18"/>
        <v>709782.31</v>
      </c>
      <c r="N53" s="86">
        <f t="shared" si="18"/>
        <v>757.75</v>
      </c>
      <c r="O53" s="86">
        <f t="shared" si="18"/>
        <v>647947.79</v>
      </c>
      <c r="P53" s="86">
        <f t="shared" si="18"/>
        <v>1281409.65</v>
      </c>
      <c r="Q53" s="86">
        <f t="shared" si="18"/>
        <v>489.88</v>
      </c>
      <c r="R53" s="86">
        <f t="shared" si="18"/>
        <v>1274202.31</v>
      </c>
      <c r="S53" s="86">
        <f t="shared" si="18"/>
        <v>674794.63</v>
      </c>
      <c r="T53" s="86">
        <f t="shared" si="18"/>
        <v>0</v>
      </c>
      <c r="U53" s="86">
        <f t="shared" si="18"/>
        <v>579765.92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221809.56000000003</v>
      </c>
      <c r="Z53" s="86">
        <f t="shared" si="18"/>
        <v>333.72</v>
      </c>
      <c r="AA53" s="86">
        <f t="shared" si="18"/>
        <v>264709.34</v>
      </c>
      <c r="AB53" s="86">
        <f t="shared" si="18"/>
        <v>1077373.69</v>
      </c>
      <c r="AC53" s="86">
        <f t="shared" si="18"/>
        <v>140000</v>
      </c>
      <c r="AD53" s="86">
        <f t="shared" si="18"/>
        <v>1105678.7199999997</v>
      </c>
      <c r="AE53" s="86">
        <f t="shared" si="18"/>
        <v>1241020.6099999999</v>
      </c>
      <c r="AF53" s="86">
        <f t="shared" si="18"/>
        <v>307133.87</v>
      </c>
      <c r="AG53" s="86">
        <f t="shared" si="18"/>
        <v>886965.9400000001</v>
      </c>
      <c r="AH53" s="86">
        <f t="shared" si="18"/>
        <v>45483.28999999999</v>
      </c>
      <c r="AI53" s="86">
        <f t="shared" si="18"/>
        <v>0</v>
      </c>
      <c r="AJ53" s="86">
        <f aca="true" t="shared" si="19" ref="AJ53:BT53">AJ20+AJ28+AJ35+AJ42+AJ46+AJ51</f>
        <v>14129.7</v>
      </c>
      <c r="AK53" s="86">
        <f t="shared" si="19"/>
        <v>1331176.6199999999</v>
      </c>
      <c r="AL53" s="86">
        <f t="shared" si="19"/>
        <v>466905.50999999995</v>
      </c>
      <c r="AM53" s="86">
        <f t="shared" si="19"/>
        <v>1357537.2299999997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8079.8</v>
      </c>
      <c r="AR53" s="86">
        <f t="shared" si="19"/>
        <v>0</v>
      </c>
      <c r="AS53" s="86">
        <f t="shared" si="19"/>
        <v>14619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207755.01</v>
      </c>
      <c r="BM53" s="86">
        <f t="shared" si="19"/>
        <v>0</v>
      </c>
      <c r="BN53" s="86">
        <f t="shared" si="19"/>
        <v>207755.01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981536.72</v>
      </c>
      <c r="BS53" s="86">
        <f t="shared" si="19"/>
        <v>0</v>
      </c>
      <c r="BT53" s="86">
        <f t="shared" si="19"/>
        <v>959544.1499999999</v>
      </c>
      <c r="BU53" s="86">
        <f>BU8</f>
        <v>0</v>
      </c>
      <c r="BV53" s="102">
        <f>BV8+BV20+BV28+BV35+BV42+BV46+BV51</f>
        <v>10062718.489999998</v>
      </c>
      <c r="BW53" s="87">
        <f>BW20+BW28+BW35+BW42+BW46+BW51</f>
        <v>1929363.3299999998</v>
      </c>
      <c r="BX53" s="87">
        <f>BX20+BX28+BX35+BX42+BX46+BX51</f>
        <v>9648129.799999999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1211849.4300000018</v>
      </c>
      <c r="BW54" s="93"/>
      <c r="BX54" s="94">
        <f>IF((Spese_Rendiconto_2022!BX53-Entrate_Rendiconto_2022!E58)&lt;0,Entrate_Rendiconto_2022!E58-Spese_Rendiconto_2022!BX53,0)</f>
        <v>4398586.139999999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2023-05-02T08:38:24Z</dcterms:modified>
  <cp:category/>
  <cp:version/>
  <cp:contentType/>
  <cp:contentStatus/>
</cp:coreProperties>
</file>