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<sst xmlns="http://schemas.openxmlformats.org/spreadsheetml/2006/main" count="870" uniqueCount="149">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</sst>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190004.97</v>
      </c>
      <c r="E5" s="38"/>
    </row>
    <row r="6" spans="2:5" ht="14.25">
      <c r="B6" s="8"/>
      <c r="C6" s="5" t="s">
        <v>5</v>
      </c>
      <c r="D6" s="39">
        <v>1136953.23</v>
      </c>
      <c r="E6" s="40"/>
    </row>
    <row r="7" spans="2:5" ht="14.25">
      <c r="B7" s="8"/>
      <c r="C7" s="5" t="s">
        <v>6</v>
      </c>
      <c r="D7" s="39">
        <v>1218934.03</v>
      </c>
      <c r="E7" s="40"/>
    </row>
    <row r="8" spans="2:5" ht="15" thickBot="1">
      <c r="B8" s="9"/>
      <c r="C8" s="6" t="s">
        <v>7</v>
      </c>
      <c r="D8" s="41"/>
      <c r="E8" s="42">
        <v>4156676.76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4530576.430000001</v>
      </c>
      <c r="E10" s="45">
        <v>4125622.8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>
        <v>0</v>
      </c>
      <c r="E13" s="45">
        <v>0</v>
      </c>
    </row>
    <row r="14" spans="2:5" ht="14.25">
      <c r="B14" s="13">
        <v>10301</v>
      </c>
      <c r="C14" s="54" t="s">
        <v>11</v>
      </c>
      <c r="D14" s="39">
        <v>459638.11</v>
      </c>
      <c r="E14" s="45">
        <v>466798.6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4990214.540000001</v>
      </c>
      <c r="E16" s="51">
        <f>E10+E11+E12+E13+E14+E15</f>
        <v>4592421.399999999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2045532.1900000002</v>
      </c>
      <c r="E18" s="45">
        <v>1986727.4900000002</v>
      </c>
    </row>
    <row r="19" spans="2:5" ht="14.25">
      <c r="B19" s="13">
        <v>20102</v>
      </c>
      <c r="C19" s="54" t="s">
        <v>21</v>
      </c>
      <c r="D19" s="39">
        <v>0</v>
      </c>
      <c r="E19" s="50">
        <v>0</v>
      </c>
    </row>
    <row r="20" spans="2:5" ht="14.25">
      <c r="B20" s="13">
        <v>20103</v>
      </c>
      <c r="C20" s="54" t="s">
        <v>22</v>
      </c>
      <c r="D20" s="39">
        <v>96.99</v>
      </c>
      <c r="E20" s="59">
        <v>36.37</v>
      </c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>
        <v>139869</v>
      </c>
      <c r="E22" s="50">
        <v>20980.31</v>
      </c>
    </row>
    <row r="23" spans="2:5" ht="15" thickBot="1">
      <c r="B23" s="16">
        <v>20000</v>
      </c>
      <c r="C23" s="15" t="s">
        <v>24</v>
      </c>
      <c r="D23" s="48">
        <f>D18+D19+D20+D21+D22</f>
        <v>2185498.18</v>
      </c>
      <c r="E23" s="51">
        <f>E18+E19+E20+E21+E22</f>
        <v>2007744.1700000004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643997.4199999998</v>
      </c>
      <c r="E25" s="45">
        <v>784581.1599999999</v>
      </c>
    </row>
    <row r="26" spans="2:5" ht="14.25">
      <c r="B26" s="13">
        <v>30200</v>
      </c>
      <c r="C26" s="54" t="s">
        <v>28</v>
      </c>
      <c r="D26" s="39">
        <v>259978.70999999996</v>
      </c>
      <c r="E26" s="45">
        <v>188229.91</v>
      </c>
    </row>
    <row r="27" spans="2:5" ht="14.25">
      <c r="B27" s="13">
        <v>30300</v>
      </c>
      <c r="C27" s="54" t="s">
        <v>29</v>
      </c>
      <c r="D27" s="39">
        <v>1045.93</v>
      </c>
      <c r="E27" s="45">
        <v>1044.82</v>
      </c>
    </row>
    <row r="28" spans="2:5" ht="14.25">
      <c r="B28" s="13">
        <v>30400</v>
      </c>
      <c r="C28" s="54" t="s">
        <v>30</v>
      </c>
      <c r="D28" s="49">
        <v>61286</v>
      </c>
      <c r="E28" s="45">
        <v>61286</v>
      </c>
    </row>
    <row r="29" spans="2:5" ht="14.25">
      <c r="B29" s="13">
        <v>30500</v>
      </c>
      <c r="C29" s="54" t="s">
        <v>31</v>
      </c>
      <c r="D29" s="60">
        <v>268781.63</v>
      </c>
      <c r="E29" s="50">
        <v>237735.64999999997</v>
      </c>
    </row>
    <row r="30" spans="2:5" ht="15" thickBot="1">
      <c r="B30" s="16">
        <v>30000</v>
      </c>
      <c r="C30" s="15" t="s">
        <v>32</v>
      </c>
      <c r="D30" s="48">
        <f>D25+D26+D27+D28+D29</f>
        <v>1235089.69</v>
      </c>
      <c r="E30" s="51">
        <f>E25+E26+E27+E28+E29</f>
        <v>1272877.5399999998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733933.25</v>
      </c>
      <c r="E33" s="59">
        <v>585340.23</v>
      </c>
    </row>
    <row r="34" spans="2:5" ht="14.25">
      <c r="B34" s="13">
        <v>40300</v>
      </c>
      <c r="C34" s="54" t="s">
        <v>37</v>
      </c>
      <c r="D34" s="61">
        <v>4393.71</v>
      </c>
      <c r="E34" s="45">
        <v>63930.27999999999</v>
      </c>
    </row>
    <row r="35" spans="2:5" ht="14.25">
      <c r="B35" s="13">
        <v>40400</v>
      </c>
      <c r="C35" s="54" t="s">
        <v>38</v>
      </c>
      <c r="D35" s="39">
        <v>0</v>
      </c>
      <c r="E35" s="45">
        <v>0</v>
      </c>
    </row>
    <row r="36" spans="2:5" ht="14.25">
      <c r="B36" s="13">
        <v>40500</v>
      </c>
      <c r="C36" s="54" t="s">
        <v>39</v>
      </c>
      <c r="D36" s="49">
        <v>590593.2899999999</v>
      </c>
      <c r="E36" s="50">
        <v>590593.29</v>
      </c>
    </row>
    <row r="37" spans="2:5" ht="15" thickBot="1">
      <c r="B37" s="16">
        <v>40000</v>
      </c>
      <c r="C37" s="15" t="s">
        <v>40</v>
      </c>
      <c r="D37" s="48">
        <f>D32+D33+D34+D35+D36</f>
        <v>1328920.25</v>
      </c>
      <c r="E37" s="51">
        <f>E32+E33+E34+E35+E36</f>
        <v>1239863.8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>
        <v>0</v>
      </c>
      <c r="E39" s="45">
        <v>0</v>
      </c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>
        <v>0</v>
      </c>
      <c r="E42" s="62">
        <v>0</v>
      </c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0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978457.1799999992</v>
      </c>
      <c r="E54" s="45">
        <v>978457.1799999992</v>
      </c>
    </row>
    <row r="55" spans="2:5" ht="14.25">
      <c r="B55" s="13">
        <v>90200</v>
      </c>
      <c r="C55" s="54" t="s">
        <v>62</v>
      </c>
      <c r="D55" s="61">
        <v>55458.05</v>
      </c>
      <c r="E55" s="62">
        <v>54889.939999999995</v>
      </c>
    </row>
    <row r="56" spans="2:5" ht="15" thickBot="1">
      <c r="B56" s="16">
        <v>90000</v>
      </c>
      <c r="C56" s="15" t="s">
        <v>63</v>
      </c>
      <c r="D56" s="48">
        <f>D54+D55</f>
        <v>1033915.2299999993</v>
      </c>
      <c r="E56" s="51">
        <f>E54+E55</f>
        <v>1033347.1199999992</v>
      </c>
    </row>
    <row r="57" spans="2:5" ht="15" thickBot="1" thickTop="1">
      <c r="B57" s="109" t="s">
        <v>64</v>
      </c>
      <c r="C57" s="110"/>
      <c r="D57" s="52">
        <f>D16+D23+D30+D37+D43+D49+D52+D56</f>
        <v>10773637.889999999</v>
      </c>
      <c r="E57" s="55">
        <f>E16+E23+E30+E37+E43+E49+E52+E56</f>
        <v>10146254.03</v>
      </c>
    </row>
    <row r="58" spans="2:5" ht="15" thickBot="1" thickTop="1">
      <c r="B58" s="109" t="s">
        <v>65</v>
      </c>
      <c r="C58" s="110"/>
      <c r="D58" s="52">
        <f>D57+D5+D6+D7+D8</f>
        <v>13319530.12</v>
      </c>
      <c r="E58" s="55">
        <f>E57+E5+E6+E7+E8</f>
        <v>14302930.79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757974.08</v>
      </c>
      <c r="E10" s="89">
        <v>93698.08</v>
      </c>
      <c r="F10" s="90">
        <v>755749.87</v>
      </c>
      <c r="G10" s="88"/>
      <c r="H10" s="89"/>
      <c r="I10" s="90"/>
      <c r="J10" s="97">
        <v>237192.32</v>
      </c>
      <c r="K10" s="89">
        <v>4897.820000000001</v>
      </c>
      <c r="L10" s="101">
        <v>234327.04</v>
      </c>
      <c r="M10" s="91">
        <v>147941.1</v>
      </c>
      <c r="N10" s="89">
        <v>1010.97</v>
      </c>
      <c r="O10" s="90">
        <v>152875.78</v>
      </c>
      <c r="P10" s="91">
        <v>57575.95</v>
      </c>
      <c r="Q10" s="89">
        <v>1450.55</v>
      </c>
      <c r="R10" s="90">
        <v>57547.46</v>
      </c>
      <c r="S10" s="91">
        <v>16736</v>
      </c>
      <c r="T10" s="89">
        <v>0</v>
      </c>
      <c r="U10" s="90">
        <v>17746</v>
      </c>
      <c r="V10" s="91"/>
      <c r="W10" s="89"/>
      <c r="X10" s="90"/>
      <c r="Y10" s="91">
        <v>117224.7</v>
      </c>
      <c r="Z10" s="89">
        <v>581.5</v>
      </c>
      <c r="AA10" s="90">
        <v>116952.87</v>
      </c>
      <c r="AB10" s="91"/>
      <c r="AC10" s="89"/>
      <c r="AD10" s="90"/>
      <c r="AE10" s="91">
        <v>27318.17</v>
      </c>
      <c r="AF10" s="89">
        <v>723.72</v>
      </c>
      <c r="AG10" s="90">
        <v>27422.079999999994</v>
      </c>
      <c r="AH10" s="91"/>
      <c r="AI10" s="89"/>
      <c r="AJ10" s="90"/>
      <c r="AK10" s="91">
        <v>94302.11</v>
      </c>
      <c r="AL10" s="89">
        <v>974.3299999999999</v>
      </c>
      <c r="AM10" s="90">
        <v>92775.12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1456264.43</v>
      </c>
      <c r="BW10" s="77">
        <f aca="true" t="shared" si="1" ref="BW10:BW19">E10+H10+K10+N10+Q10+T10+W10+Z10+AC10+AF10+AI10+AL10+AO10+AR10+AU10+AX10+BA10+BD10+BG10+BJ10+BM10+BP10+BS10</f>
        <v>103336.97000000002</v>
      </c>
      <c r="BX10" s="79">
        <f aca="true" t="shared" si="2" ref="BX10:BX19">F10+I10+L10+O10+R10+U10+X10+AA10+AD10+AG10+AJ10+AM10+AP10+AS10+AV10+AY10+BB10+BE10+BH10+BK10+BN10+BQ10+BT10</f>
        <v>1455396.2200000002</v>
      </c>
    </row>
    <row r="11" spans="2:76" ht="14.25">
      <c r="B11" s="13">
        <v>102</v>
      </c>
      <c r="C11" s="25" t="s">
        <v>92</v>
      </c>
      <c r="D11" s="88">
        <v>63844.45</v>
      </c>
      <c r="E11" s="89">
        <v>5893.26</v>
      </c>
      <c r="F11" s="90">
        <v>63235.66999999999</v>
      </c>
      <c r="G11" s="88"/>
      <c r="H11" s="89"/>
      <c r="I11" s="90"/>
      <c r="J11" s="97">
        <v>15778.14</v>
      </c>
      <c r="K11" s="89">
        <v>0</v>
      </c>
      <c r="L11" s="101">
        <v>15727.410000000002</v>
      </c>
      <c r="M11" s="91">
        <v>2180.5299999999997</v>
      </c>
      <c r="N11" s="89">
        <v>0</v>
      </c>
      <c r="O11" s="90">
        <v>2081.24</v>
      </c>
      <c r="P11" s="91">
        <v>2863.82</v>
      </c>
      <c r="Q11" s="89">
        <v>0</v>
      </c>
      <c r="R11" s="90">
        <v>2856.2900000000004</v>
      </c>
      <c r="S11" s="91">
        <v>1123</v>
      </c>
      <c r="T11" s="89">
        <v>0</v>
      </c>
      <c r="U11" s="90">
        <v>1123</v>
      </c>
      <c r="V11" s="91"/>
      <c r="W11" s="89"/>
      <c r="X11" s="90"/>
      <c r="Y11" s="91">
        <v>7815.51</v>
      </c>
      <c r="Z11" s="89">
        <v>0</v>
      </c>
      <c r="AA11" s="90">
        <v>7820.359999999999</v>
      </c>
      <c r="AB11" s="91"/>
      <c r="AC11" s="89"/>
      <c r="AD11" s="90"/>
      <c r="AE11" s="91">
        <v>1833.76</v>
      </c>
      <c r="AF11" s="89">
        <v>0</v>
      </c>
      <c r="AG11" s="90">
        <v>1825.65</v>
      </c>
      <c r="AH11" s="91">
        <v>0</v>
      </c>
      <c r="AI11" s="89">
        <v>0</v>
      </c>
      <c r="AJ11" s="90">
        <v>0</v>
      </c>
      <c r="AK11" s="91">
        <v>4315</v>
      </c>
      <c r="AL11" s="89">
        <v>0</v>
      </c>
      <c r="AM11" s="90">
        <v>3906.929999999999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99754.20999999999</v>
      </c>
      <c r="BW11" s="77">
        <f t="shared" si="1"/>
        <v>5893.26</v>
      </c>
      <c r="BX11" s="79">
        <f t="shared" si="2"/>
        <v>98576.54999999997</v>
      </c>
    </row>
    <row r="12" spans="2:76" ht="14.25">
      <c r="B12" s="13">
        <v>103</v>
      </c>
      <c r="C12" s="25" t="s">
        <v>93</v>
      </c>
      <c r="D12" s="88">
        <v>685830.2300000001</v>
      </c>
      <c r="E12" s="89">
        <v>7800.76</v>
      </c>
      <c r="F12" s="90">
        <v>604200.8400000001</v>
      </c>
      <c r="G12" s="88"/>
      <c r="H12" s="89"/>
      <c r="I12" s="90"/>
      <c r="J12" s="97">
        <v>111633.39</v>
      </c>
      <c r="K12" s="89">
        <v>0</v>
      </c>
      <c r="L12" s="101">
        <v>121947.06000000001</v>
      </c>
      <c r="M12" s="91">
        <v>438295.08999999997</v>
      </c>
      <c r="N12" s="89">
        <v>0</v>
      </c>
      <c r="O12" s="90">
        <v>387895.0399999999</v>
      </c>
      <c r="P12" s="91">
        <v>26670.36</v>
      </c>
      <c r="Q12" s="89">
        <v>0</v>
      </c>
      <c r="R12" s="90">
        <v>18592.93</v>
      </c>
      <c r="S12" s="91">
        <v>125699.98</v>
      </c>
      <c r="T12" s="89">
        <v>0</v>
      </c>
      <c r="U12" s="90">
        <v>87728.79999999999</v>
      </c>
      <c r="V12" s="91"/>
      <c r="W12" s="89"/>
      <c r="X12" s="90"/>
      <c r="Y12" s="91">
        <v>101587.69</v>
      </c>
      <c r="Z12" s="89">
        <v>0</v>
      </c>
      <c r="AA12" s="90">
        <v>83278.29999999999</v>
      </c>
      <c r="AB12" s="91">
        <v>996033.2299999999</v>
      </c>
      <c r="AC12" s="89">
        <v>0</v>
      </c>
      <c r="AD12" s="90">
        <v>1056034.9499999997</v>
      </c>
      <c r="AE12" s="91">
        <v>603559.44</v>
      </c>
      <c r="AF12" s="89">
        <v>0</v>
      </c>
      <c r="AG12" s="90">
        <v>567535.08</v>
      </c>
      <c r="AH12" s="91">
        <v>7283.69</v>
      </c>
      <c r="AI12" s="89">
        <v>0</v>
      </c>
      <c r="AJ12" s="90">
        <v>3011.42</v>
      </c>
      <c r="AK12" s="91">
        <v>763887.8</v>
      </c>
      <c r="AL12" s="89">
        <v>0</v>
      </c>
      <c r="AM12" s="90">
        <v>560007.65</v>
      </c>
      <c r="AN12" s="91"/>
      <c r="AO12" s="89"/>
      <c r="AP12" s="90"/>
      <c r="AQ12" s="91">
        <v>14882.69</v>
      </c>
      <c r="AR12" s="89">
        <v>0</v>
      </c>
      <c r="AS12" s="90">
        <v>14882.69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3875363.5899999994</v>
      </c>
      <c r="BW12" s="77">
        <f t="shared" si="1"/>
        <v>7800.76</v>
      </c>
      <c r="BX12" s="79">
        <f t="shared" si="2"/>
        <v>3505114.76</v>
      </c>
    </row>
    <row r="13" spans="2:76" ht="14.25">
      <c r="B13" s="13">
        <v>104</v>
      </c>
      <c r="C13" s="25" t="s">
        <v>19</v>
      </c>
      <c r="D13" s="88">
        <v>101559.27999999998</v>
      </c>
      <c r="E13" s="89">
        <v>0</v>
      </c>
      <c r="F13" s="90">
        <v>56213.06</v>
      </c>
      <c r="G13" s="88"/>
      <c r="H13" s="89"/>
      <c r="I13" s="90"/>
      <c r="J13" s="97">
        <v>1899.17</v>
      </c>
      <c r="K13" s="89">
        <v>0</v>
      </c>
      <c r="L13" s="101">
        <v>1980.4</v>
      </c>
      <c r="M13" s="91">
        <v>150913.84</v>
      </c>
      <c r="N13" s="89">
        <v>0</v>
      </c>
      <c r="O13" s="90">
        <v>151977.03999999998</v>
      </c>
      <c r="P13" s="91">
        <v>47113.42</v>
      </c>
      <c r="Q13" s="89">
        <v>0</v>
      </c>
      <c r="R13" s="90">
        <v>74029.41</v>
      </c>
      <c r="S13" s="91">
        <v>28627.25</v>
      </c>
      <c r="T13" s="89">
        <v>0</v>
      </c>
      <c r="U13" s="90">
        <v>24860.73</v>
      </c>
      <c r="V13" s="91"/>
      <c r="W13" s="89"/>
      <c r="X13" s="90"/>
      <c r="Y13" s="91">
        <v>12662.380000000003</v>
      </c>
      <c r="Z13" s="89">
        <v>0</v>
      </c>
      <c r="AA13" s="90">
        <v>9315.009999999998</v>
      </c>
      <c r="AB13" s="91">
        <v>0</v>
      </c>
      <c r="AC13" s="89">
        <v>0</v>
      </c>
      <c r="AD13" s="90">
        <v>0</v>
      </c>
      <c r="AE13" s="91"/>
      <c r="AF13" s="89"/>
      <c r="AG13" s="90"/>
      <c r="AH13" s="91">
        <v>0</v>
      </c>
      <c r="AI13" s="89">
        <v>0</v>
      </c>
      <c r="AJ13" s="90">
        <v>500</v>
      </c>
      <c r="AK13" s="91">
        <v>1840881.3699999999</v>
      </c>
      <c r="AL13" s="89">
        <v>0</v>
      </c>
      <c r="AM13" s="90">
        <v>1723920.4600000002</v>
      </c>
      <c r="AN13" s="91"/>
      <c r="AO13" s="89"/>
      <c r="AP13" s="90"/>
      <c r="AQ13" s="91">
        <v>15500</v>
      </c>
      <c r="AR13" s="89">
        <v>0</v>
      </c>
      <c r="AS13" s="90">
        <v>15500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2199156.71</v>
      </c>
      <c r="BW13" s="77">
        <f t="shared" si="1"/>
        <v>0</v>
      </c>
      <c r="BX13" s="79">
        <f t="shared" si="2"/>
        <v>2058296.11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26260.72</v>
      </c>
      <c r="BM16" s="89">
        <v>0</v>
      </c>
      <c r="BN16" s="90">
        <v>26260.72</v>
      </c>
      <c r="BO16" s="91"/>
      <c r="BP16" s="89"/>
      <c r="BQ16" s="90"/>
      <c r="BR16" s="97"/>
      <c r="BS16" s="89"/>
      <c r="BT16" s="101"/>
      <c r="BU16" s="76"/>
      <c r="BV16" s="85">
        <f t="shared" si="0"/>
        <v>26260.72</v>
      </c>
      <c r="BW16" s="77">
        <f t="shared" si="1"/>
        <v>0</v>
      </c>
      <c r="BX16" s="79">
        <f t="shared" si="2"/>
        <v>26260.72</v>
      </c>
    </row>
    <row r="17" spans="2:76" ht="14.2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>
        <v>101015.69000000002</v>
      </c>
      <c r="E19" s="89">
        <v>0</v>
      </c>
      <c r="F19" s="90">
        <v>132481.13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101015.69000000002</v>
      </c>
      <c r="BW19" s="77">
        <f t="shared" si="1"/>
        <v>0</v>
      </c>
      <c r="BX19" s="79">
        <f t="shared" si="2"/>
        <v>132481.13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1710223.73</v>
      </c>
      <c r="E20" s="78">
        <f t="shared" si="3"/>
        <v>107392.09999999999</v>
      </c>
      <c r="F20" s="79">
        <f t="shared" si="3"/>
        <v>1611880.5700000003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366503.02</v>
      </c>
      <c r="K20" s="78">
        <f t="shared" si="3"/>
        <v>4897.820000000001</v>
      </c>
      <c r="L20" s="77">
        <f t="shared" si="3"/>
        <v>373981.91000000003</v>
      </c>
      <c r="M20" s="98">
        <f t="shared" si="3"/>
        <v>739330.5599999999</v>
      </c>
      <c r="N20" s="78">
        <f t="shared" si="3"/>
        <v>1010.97</v>
      </c>
      <c r="O20" s="77">
        <f t="shared" si="3"/>
        <v>694829.0999999999</v>
      </c>
      <c r="P20" s="98">
        <f t="shared" si="3"/>
        <v>134223.55</v>
      </c>
      <c r="Q20" s="78">
        <f t="shared" si="3"/>
        <v>1450.55</v>
      </c>
      <c r="R20" s="77">
        <f t="shared" si="3"/>
        <v>153026.09</v>
      </c>
      <c r="S20" s="98">
        <f t="shared" si="3"/>
        <v>172186.22999999998</v>
      </c>
      <c r="T20" s="78">
        <f t="shared" si="3"/>
        <v>0</v>
      </c>
      <c r="U20" s="77">
        <f t="shared" si="3"/>
        <v>131458.53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239290.28</v>
      </c>
      <c r="Z20" s="78">
        <f t="shared" si="3"/>
        <v>581.5</v>
      </c>
      <c r="AA20" s="77">
        <f t="shared" si="3"/>
        <v>217366.53999999998</v>
      </c>
      <c r="AB20" s="98">
        <f t="shared" si="3"/>
        <v>996033.2299999999</v>
      </c>
      <c r="AC20" s="78">
        <f t="shared" si="3"/>
        <v>0</v>
      </c>
      <c r="AD20" s="77">
        <f t="shared" si="3"/>
        <v>1056034.9499999997</v>
      </c>
      <c r="AE20" s="98">
        <f t="shared" si="3"/>
        <v>632711.37</v>
      </c>
      <c r="AF20" s="78">
        <f t="shared" si="3"/>
        <v>723.72</v>
      </c>
      <c r="AG20" s="77">
        <f t="shared" si="3"/>
        <v>596782.8099999999</v>
      </c>
      <c r="AH20" s="98">
        <f t="shared" si="3"/>
        <v>7283.69</v>
      </c>
      <c r="AI20" s="78">
        <f t="shared" si="3"/>
        <v>0</v>
      </c>
      <c r="AJ20" s="77">
        <f t="shared" si="3"/>
        <v>3511.42</v>
      </c>
      <c r="AK20" s="98">
        <f t="shared" si="3"/>
        <v>2703386.28</v>
      </c>
      <c r="AL20" s="78">
        <f t="shared" si="3"/>
        <v>974.3299999999999</v>
      </c>
      <c r="AM20" s="77">
        <f t="shared" si="3"/>
        <v>2380610.16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30382.690000000002</v>
      </c>
      <c r="AR20" s="78">
        <f t="shared" si="3"/>
        <v>0</v>
      </c>
      <c r="AS20" s="77">
        <f t="shared" si="3"/>
        <v>30382.690000000002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26260.72</v>
      </c>
      <c r="BM20" s="78">
        <f t="shared" si="3"/>
        <v>0</v>
      </c>
      <c r="BN20" s="77">
        <f t="shared" si="3"/>
        <v>26260.72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7757815.35</v>
      </c>
      <c r="BW20" s="77">
        <f>BW10+BW11+BW12+BW13+BW14+BW15+BW16+BW17+BW18+BW19</f>
        <v>117030.99</v>
      </c>
      <c r="BX20" s="95">
        <f>BX10+BX11+BX12+BX13+BX14+BX15+BX16+BX17+BX18+BX19</f>
        <v>7276125.49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231027.31</v>
      </c>
      <c r="E24" s="89">
        <v>82125</v>
      </c>
      <c r="F24" s="90">
        <v>186953.32</v>
      </c>
      <c r="G24" s="88"/>
      <c r="H24" s="89"/>
      <c r="I24" s="90"/>
      <c r="J24" s="97">
        <v>82866.09000000001</v>
      </c>
      <c r="K24" s="89">
        <v>0</v>
      </c>
      <c r="L24" s="101">
        <v>24147.77</v>
      </c>
      <c r="M24" s="97">
        <v>104303.18</v>
      </c>
      <c r="N24" s="89">
        <v>30000</v>
      </c>
      <c r="O24" s="101">
        <v>127391</v>
      </c>
      <c r="P24" s="97">
        <v>26610.07</v>
      </c>
      <c r="Q24" s="89">
        <v>0</v>
      </c>
      <c r="R24" s="101">
        <v>0</v>
      </c>
      <c r="S24" s="97">
        <v>8489.279999999988</v>
      </c>
      <c r="T24" s="89">
        <v>430577.2</v>
      </c>
      <c r="U24" s="101">
        <v>14998.24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100000</v>
      </c>
      <c r="AC24" s="89">
        <v>0</v>
      </c>
      <c r="AD24" s="101">
        <v>7484.2</v>
      </c>
      <c r="AE24" s="97">
        <v>435931.4</v>
      </c>
      <c r="AF24" s="89">
        <v>245098.88</v>
      </c>
      <c r="AG24" s="101">
        <v>263571.55</v>
      </c>
      <c r="AH24" s="97">
        <v>6792.68</v>
      </c>
      <c r="AI24" s="89">
        <v>0</v>
      </c>
      <c r="AJ24" s="101">
        <v>0</v>
      </c>
      <c r="AK24" s="97">
        <v>332651.02</v>
      </c>
      <c r="AL24" s="89">
        <v>391785.91000000003</v>
      </c>
      <c r="AM24" s="101">
        <v>288774.76999999996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1328671.03</v>
      </c>
      <c r="BW24" s="77">
        <f t="shared" si="4"/>
        <v>1179586.99</v>
      </c>
      <c r="BX24" s="79">
        <f t="shared" si="4"/>
        <v>913320.8499999999</v>
      </c>
    </row>
    <row r="25" spans="2:76" ht="14.2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29305.799999999996</v>
      </c>
      <c r="Z25" s="89">
        <v>0</v>
      </c>
      <c r="AA25" s="101">
        <v>18849.12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4393.71</v>
      </c>
      <c r="AL25" s="89">
        <v>0</v>
      </c>
      <c r="AM25" s="101">
        <v>4393.71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33699.509999999995</v>
      </c>
      <c r="BW25" s="77">
        <f t="shared" si="4"/>
        <v>0</v>
      </c>
      <c r="BX25" s="79">
        <f t="shared" si="4"/>
        <v>23242.829999999998</v>
      </c>
    </row>
    <row r="26" spans="2:76" ht="14.2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>
        <v>0</v>
      </c>
      <c r="K26" s="89">
        <v>0</v>
      </c>
      <c r="L26" s="101">
        <v>0</v>
      </c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>
        <v>0</v>
      </c>
      <c r="E27" s="89">
        <v>49444.89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49444.89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231027.31</v>
      </c>
      <c r="E28" s="78">
        <f t="shared" si="5"/>
        <v>131569.89</v>
      </c>
      <c r="F28" s="79">
        <f t="shared" si="5"/>
        <v>186953.32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82866.09000000001</v>
      </c>
      <c r="K28" s="78">
        <f t="shared" si="5"/>
        <v>0</v>
      </c>
      <c r="L28" s="77">
        <f t="shared" si="5"/>
        <v>24147.77</v>
      </c>
      <c r="M28" s="98">
        <f t="shared" si="5"/>
        <v>104303.18</v>
      </c>
      <c r="N28" s="78">
        <f t="shared" si="5"/>
        <v>30000</v>
      </c>
      <c r="O28" s="77">
        <f t="shared" si="5"/>
        <v>127391</v>
      </c>
      <c r="P28" s="98">
        <f t="shared" si="5"/>
        <v>26610.07</v>
      </c>
      <c r="Q28" s="78">
        <f t="shared" si="5"/>
        <v>0</v>
      </c>
      <c r="R28" s="77">
        <f t="shared" si="5"/>
        <v>0</v>
      </c>
      <c r="S28" s="98">
        <f t="shared" si="5"/>
        <v>8489.279999999988</v>
      </c>
      <c r="T28" s="78">
        <f t="shared" si="5"/>
        <v>430577.2</v>
      </c>
      <c r="U28" s="77">
        <f t="shared" si="5"/>
        <v>14998.24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29305.799999999996</v>
      </c>
      <c r="Z28" s="78">
        <f t="shared" si="5"/>
        <v>0</v>
      </c>
      <c r="AA28" s="77">
        <f t="shared" si="5"/>
        <v>18849.12</v>
      </c>
      <c r="AB28" s="98">
        <f t="shared" si="5"/>
        <v>100000</v>
      </c>
      <c r="AC28" s="78">
        <f t="shared" si="5"/>
        <v>0</v>
      </c>
      <c r="AD28" s="77">
        <f t="shared" si="5"/>
        <v>7484.2</v>
      </c>
      <c r="AE28" s="98">
        <f t="shared" si="5"/>
        <v>435931.4</v>
      </c>
      <c r="AF28" s="78">
        <f t="shared" si="5"/>
        <v>245098.88</v>
      </c>
      <c r="AG28" s="77">
        <f t="shared" si="5"/>
        <v>263571.55</v>
      </c>
      <c r="AH28" s="98">
        <f t="shared" si="5"/>
        <v>6792.68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337044.73000000004</v>
      </c>
      <c r="AL28" s="78">
        <f t="shared" si="6"/>
        <v>391785.91000000003</v>
      </c>
      <c r="AM28" s="77">
        <f t="shared" si="6"/>
        <v>293168.48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1362370.54</v>
      </c>
      <c r="BW28" s="77">
        <f>BW23+BW24+BW25+BW26+BW27</f>
        <v>1229031.88</v>
      </c>
      <c r="BX28" s="95">
        <f>BX23+BX24+BX25+BX26+BX27</f>
        <v>936563.6799999998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216657.72</v>
      </c>
      <c r="BM40" s="89">
        <v>0</v>
      </c>
      <c r="BN40" s="101">
        <v>216657.72</v>
      </c>
      <c r="BO40" s="97"/>
      <c r="BP40" s="89"/>
      <c r="BQ40" s="101"/>
      <c r="BR40" s="97"/>
      <c r="BS40" s="89"/>
      <c r="BT40" s="101"/>
      <c r="BU40" s="76"/>
      <c r="BV40" s="85">
        <f t="shared" si="10"/>
        <v>216657.72</v>
      </c>
      <c r="BW40" s="77">
        <f t="shared" si="10"/>
        <v>0</v>
      </c>
      <c r="BX40" s="79">
        <f t="shared" si="10"/>
        <v>216657.72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216657.72</v>
      </c>
      <c r="BM42" s="78">
        <f t="shared" si="12"/>
        <v>0</v>
      </c>
      <c r="BN42" s="77">
        <f t="shared" si="12"/>
        <v>216657.72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216657.72</v>
      </c>
      <c r="BW42" s="77">
        <f>BW38+BW39+BW40+BW41</f>
        <v>0</v>
      </c>
      <c r="BX42" s="95">
        <f>BX38+BX39+BX40+BX41</f>
        <v>216657.72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978457.1799999999</v>
      </c>
      <c r="BS49" s="89">
        <v>0</v>
      </c>
      <c r="BT49" s="101">
        <v>965671.5899999999</v>
      </c>
      <c r="BU49" s="76"/>
      <c r="BV49" s="85">
        <f aca="true" t="shared" si="15" ref="BV49:BX50">D49+G49+J49+M49+P49+S49+V49+Y49+AB49+AE49+AH49+AK49+AN49+AQ49+AT49+AW49+AZ49+BC49+BF49+BI49+BL49+BO49+BR49</f>
        <v>978457.1799999999</v>
      </c>
      <c r="BW49" s="77">
        <f t="shared" si="15"/>
        <v>0</v>
      </c>
      <c r="BX49" s="79">
        <f t="shared" si="15"/>
        <v>965671.5899999999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55458.05</v>
      </c>
      <c r="BS50" s="89">
        <v>0</v>
      </c>
      <c r="BT50" s="101">
        <v>46926.39</v>
      </c>
      <c r="BU50" s="76"/>
      <c r="BV50" s="85">
        <f t="shared" si="15"/>
        <v>55458.05</v>
      </c>
      <c r="BW50" s="77">
        <f t="shared" si="15"/>
        <v>0</v>
      </c>
      <c r="BX50" s="79">
        <f t="shared" si="15"/>
        <v>46926.39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1033915.23</v>
      </c>
      <c r="BS51" s="78">
        <f>BS49+BS50</f>
        <v>0</v>
      </c>
      <c r="BT51" s="77">
        <f>BT49+BT50</f>
        <v>1012597.9799999999</v>
      </c>
      <c r="BU51" s="85"/>
      <c r="BV51" s="85">
        <f>BV49+BV50</f>
        <v>1033915.23</v>
      </c>
      <c r="BW51" s="77">
        <f>BW49+BW50</f>
        <v>0</v>
      </c>
      <c r="BX51" s="95">
        <f>BX49+BX50</f>
        <v>1012597.9799999999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1941251.04</v>
      </c>
      <c r="E53" s="86">
        <f t="shared" si="18"/>
        <v>238961.99</v>
      </c>
      <c r="F53" s="86">
        <f t="shared" si="18"/>
        <v>1798833.8900000004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449369.11000000004</v>
      </c>
      <c r="K53" s="86">
        <f t="shared" si="18"/>
        <v>4897.820000000001</v>
      </c>
      <c r="L53" s="86">
        <f t="shared" si="18"/>
        <v>398129.68000000005</v>
      </c>
      <c r="M53" s="86">
        <f t="shared" si="18"/>
        <v>843633.74</v>
      </c>
      <c r="N53" s="86">
        <f t="shared" si="18"/>
        <v>31010.97</v>
      </c>
      <c r="O53" s="86">
        <f t="shared" si="18"/>
        <v>822220.0999999999</v>
      </c>
      <c r="P53" s="86">
        <f t="shared" si="18"/>
        <v>160833.62</v>
      </c>
      <c r="Q53" s="86">
        <f t="shared" si="18"/>
        <v>1450.55</v>
      </c>
      <c r="R53" s="86">
        <f t="shared" si="18"/>
        <v>153026.09</v>
      </c>
      <c r="S53" s="86">
        <f t="shared" si="18"/>
        <v>180675.50999999998</v>
      </c>
      <c r="T53" s="86">
        <f t="shared" si="18"/>
        <v>430577.2</v>
      </c>
      <c r="U53" s="86">
        <f t="shared" si="18"/>
        <v>146456.77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268596.08</v>
      </c>
      <c r="Z53" s="86">
        <f t="shared" si="18"/>
        <v>581.5</v>
      </c>
      <c r="AA53" s="86">
        <f t="shared" si="18"/>
        <v>236215.65999999997</v>
      </c>
      <c r="AB53" s="86">
        <f t="shared" si="18"/>
        <v>1096033.23</v>
      </c>
      <c r="AC53" s="86">
        <f t="shared" si="18"/>
        <v>0</v>
      </c>
      <c r="AD53" s="86">
        <f t="shared" si="18"/>
        <v>1063519.1499999997</v>
      </c>
      <c r="AE53" s="86">
        <f t="shared" si="18"/>
        <v>1068642.77</v>
      </c>
      <c r="AF53" s="86">
        <f t="shared" si="18"/>
        <v>245822.6</v>
      </c>
      <c r="AG53" s="86">
        <f t="shared" si="18"/>
        <v>860354.3599999999</v>
      </c>
      <c r="AH53" s="86">
        <f t="shared" si="18"/>
        <v>14076.369999999999</v>
      </c>
      <c r="AI53" s="86">
        <f t="shared" si="18"/>
        <v>0</v>
      </c>
      <c r="AJ53" s="86">
        <f aca="true" t="shared" si="19" ref="AJ53:BT53">AJ20+AJ28+AJ35+AJ42+AJ46+AJ51</f>
        <v>3511.42</v>
      </c>
      <c r="AK53" s="86">
        <f t="shared" si="19"/>
        <v>3040431.01</v>
      </c>
      <c r="AL53" s="86">
        <f t="shared" si="19"/>
        <v>392760.24000000005</v>
      </c>
      <c r="AM53" s="86">
        <f t="shared" si="19"/>
        <v>2673778.64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30382.690000000002</v>
      </c>
      <c r="AR53" s="86">
        <f t="shared" si="19"/>
        <v>0</v>
      </c>
      <c r="AS53" s="86">
        <f t="shared" si="19"/>
        <v>30382.690000000002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242918.44</v>
      </c>
      <c r="BM53" s="86">
        <f t="shared" si="19"/>
        <v>0</v>
      </c>
      <c r="BN53" s="86">
        <f t="shared" si="19"/>
        <v>242918.44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1033915.23</v>
      </c>
      <c r="BS53" s="86">
        <f t="shared" si="19"/>
        <v>0</v>
      </c>
      <c r="BT53" s="86">
        <f t="shared" si="19"/>
        <v>1012597.9799999999</v>
      </c>
      <c r="BU53" s="86">
        <f>BU8</f>
        <v>0</v>
      </c>
      <c r="BV53" s="102">
        <f>BV8+BV20+BV28+BV35+BV42+BV46+BV51</f>
        <v>10370758.840000002</v>
      </c>
      <c r="BW53" s="87">
        <f>BW20+BW28+BW35+BW42+BW46+BW51</f>
        <v>1346062.8699999999</v>
      </c>
      <c r="BX53" s="87">
        <f>BX20+BX28+BX35+BX42+BX46+BX51</f>
        <v>9441944.870000001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1602708.4099999976</v>
      </c>
      <c r="BW54" s="93"/>
      <c r="BX54" s="94">
        <f>IF((Spese_Rendiconto_2021!BX53-Entrate_Rendiconto_2021!E58)&lt;0,Entrate_Rendiconto_2021!E58-Spese_Rendiconto_2021!BX53,0)</f>
        <v>4860985.919999998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2022-05-02T15:29:45Z</dcterms:modified>
  <cp:category/>
  <cp:version/>
  <cp:contentType/>
  <cp:contentStatus/>
</cp:coreProperties>
</file>