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<sst xmlns="http://schemas.openxmlformats.org/spreadsheetml/2006/main" count="870" uniqueCount="149">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</sst>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88534.95</v>
      </c>
      <c r="E5" s="38"/>
    </row>
    <row r="6" spans="2:5" ht="15">
      <c r="B6" s="8"/>
      <c r="C6" s="5" t="s">
        <v>5</v>
      </c>
      <c r="D6" s="39">
        <v>206070.27</v>
      </c>
      <c r="E6" s="40"/>
    </row>
    <row r="7" spans="2:5" ht="15">
      <c r="B7" s="8"/>
      <c r="C7" s="5" t="s">
        <v>6</v>
      </c>
      <c r="D7" s="39">
        <v>424345</v>
      </c>
      <c r="E7" s="40"/>
    </row>
    <row r="8" spans="2:5" ht="15.75" thickBot="1">
      <c r="B8" s="9"/>
      <c r="C8" s="6" t="s">
        <v>7</v>
      </c>
      <c r="D8" s="41"/>
      <c r="E8" s="42">
        <v>1876715.23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4331419.13</v>
      </c>
      <c r="E10" s="45">
        <v>4667912.909999998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456915.07</v>
      </c>
      <c r="E14" s="45">
        <v>470632.33999999997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4788334.2</v>
      </c>
      <c r="E16" s="51">
        <f>E10+E11+E12+E13+E14+E15</f>
        <v>5138545.249999998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230463.88999999998</v>
      </c>
      <c r="E18" s="45">
        <v>232878</v>
      </c>
    </row>
    <row r="19" spans="2:5" ht="15">
      <c r="B19" s="13">
        <v>20102</v>
      </c>
      <c r="C19" s="54" t="s">
        <v>21</v>
      </c>
      <c r="D19" s="39">
        <v>5319.1</v>
      </c>
      <c r="E19" s="50">
        <v>5364.08</v>
      </c>
    </row>
    <row r="20" spans="2:5" ht="15">
      <c r="B20" s="13">
        <v>20103</v>
      </c>
      <c r="C20" s="54" t="s">
        <v>22</v>
      </c>
      <c r="D20" s="39">
        <v>84.13</v>
      </c>
      <c r="E20" s="59">
        <v>6100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235867.12</v>
      </c>
      <c r="E23" s="51">
        <f>E18+E19+E20+E21+E22</f>
        <v>244342.08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995063.5600000003</v>
      </c>
      <c r="E25" s="45">
        <v>970682.6900000001</v>
      </c>
    </row>
    <row r="26" spans="2:5" ht="15">
      <c r="B26" s="13">
        <v>30200</v>
      </c>
      <c r="C26" s="54" t="s">
        <v>28</v>
      </c>
      <c r="D26" s="39">
        <v>265512.07000000007</v>
      </c>
      <c r="E26" s="45">
        <v>154661.87999999998</v>
      </c>
    </row>
    <row r="27" spans="2:5" ht="15">
      <c r="B27" s="13">
        <v>30300</v>
      </c>
      <c r="C27" s="54" t="s">
        <v>29</v>
      </c>
      <c r="D27" s="39">
        <v>2232.8900000000003</v>
      </c>
      <c r="E27" s="45">
        <v>2229.13</v>
      </c>
    </row>
    <row r="28" spans="2:5" ht="15">
      <c r="B28" s="13">
        <v>30400</v>
      </c>
      <c r="C28" s="54" t="s">
        <v>30</v>
      </c>
      <c r="D28" s="49">
        <v>104364</v>
      </c>
      <c r="E28" s="45">
        <v>197122</v>
      </c>
    </row>
    <row r="29" spans="2:5" ht="15">
      <c r="B29" s="13">
        <v>30500</v>
      </c>
      <c r="C29" s="54" t="s">
        <v>31</v>
      </c>
      <c r="D29" s="60">
        <v>352556.77999999997</v>
      </c>
      <c r="E29" s="50">
        <v>495737.14999999997</v>
      </c>
    </row>
    <row r="30" spans="2:5" ht="15.75" thickBot="1">
      <c r="B30" s="16">
        <v>30000</v>
      </c>
      <c r="C30" s="15" t="s">
        <v>32</v>
      </c>
      <c r="D30" s="48">
        <f>D25+D26+D27+D28+D29</f>
        <v>1719729.3000000003</v>
      </c>
      <c r="E30" s="51">
        <f>E25+E26+E27+E28+E29</f>
        <v>1820432.8499999999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364029.18000000005</v>
      </c>
      <c r="E34" s="45">
        <v>333089.89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455440.6099999999</v>
      </c>
      <c r="E36" s="50">
        <v>455440.60999999987</v>
      </c>
    </row>
    <row r="37" spans="2:5" ht="15.75" thickBot="1">
      <c r="B37" s="16">
        <v>40000</v>
      </c>
      <c r="C37" s="15" t="s">
        <v>40</v>
      </c>
      <c r="D37" s="48">
        <f>D32+D33+D34+D35+D36</f>
        <v>819469.79</v>
      </c>
      <c r="E37" s="51">
        <f>E32+E33+E34+E35+E36</f>
        <v>788530.4999999999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672748.7499999999</v>
      </c>
      <c r="E54" s="45">
        <v>672748.7499999999</v>
      </c>
    </row>
    <row r="55" spans="2:5" ht="15">
      <c r="B55" s="13">
        <v>90200</v>
      </c>
      <c r="C55" s="54" t="s">
        <v>62</v>
      </c>
      <c r="D55" s="61">
        <v>25016.33</v>
      </c>
      <c r="E55" s="62">
        <v>24711.460000000003</v>
      </c>
    </row>
    <row r="56" spans="2:5" ht="15.75" thickBot="1">
      <c r="B56" s="16">
        <v>90000</v>
      </c>
      <c r="C56" s="15" t="s">
        <v>63</v>
      </c>
      <c r="D56" s="48">
        <f>D54+D55</f>
        <v>697765.0799999998</v>
      </c>
      <c r="E56" s="51">
        <f>E54+E55</f>
        <v>697460.2099999998</v>
      </c>
    </row>
    <row r="57" spans="2:5" ht="16.5" thickBot="1" thickTop="1">
      <c r="B57" s="109" t="s">
        <v>64</v>
      </c>
      <c r="C57" s="110"/>
      <c r="D57" s="52">
        <f>D16+D23+D30+D37+D43+D49+D52+D56</f>
        <v>8261165.490000001</v>
      </c>
      <c r="E57" s="55">
        <f>E16+E23+E30+E37+E43+E49+E52+E56</f>
        <v>8689310.889999997</v>
      </c>
    </row>
    <row r="58" spans="2:5" ht="16.5" thickBot="1" thickTop="1">
      <c r="B58" s="109" t="s">
        <v>65</v>
      </c>
      <c r="C58" s="110"/>
      <c r="D58" s="52">
        <f>D57+D5+D6+D7+D8</f>
        <v>8980115.71</v>
      </c>
      <c r="E58" s="55">
        <f>E57+E5+E6+E7+E8</f>
        <v>10566026.119999997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659561.1299999998</v>
      </c>
      <c r="E10" s="89">
        <v>66682.31999999999</v>
      </c>
      <c r="F10" s="90">
        <v>661758.2300000002</v>
      </c>
      <c r="G10" s="88"/>
      <c r="H10" s="89"/>
      <c r="I10" s="90"/>
      <c r="J10" s="97">
        <v>247318.92999999996</v>
      </c>
      <c r="K10" s="89">
        <v>4198.72</v>
      </c>
      <c r="L10" s="101">
        <v>251667.33</v>
      </c>
      <c r="M10" s="91">
        <v>169913.91999999998</v>
      </c>
      <c r="N10" s="89">
        <v>129.48</v>
      </c>
      <c r="O10" s="90">
        <v>169733.92</v>
      </c>
      <c r="P10" s="91">
        <v>46833.21000000001</v>
      </c>
      <c r="Q10" s="89">
        <v>1238</v>
      </c>
      <c r="R10" s="90">
        <v>47632.05</v>
      </c>
      <c r="S10" s="91">
        <v>9180.740000000002</v>
      </c>
      <c r="T10" s="89">
        <v>800</v>
      </c>
      <c r="U10" s="90">
        <v>7107.27</v>
      </c>
      <c r="V10" s="91"/>
      <c r="W10" s="89"/>
      <c r="X10" s="90"/>
      <c r="Y10" s="91">
        <v>114475.54999999999</v>
      </c>
      <c r="Z10" s="89">
        <v>200</v>
      </c>
      <c r="AA10" s="90">
        <v>114359.01999999999</v>
      </c>
      <c r="AB10" s="91"/>
      <c r="AC10" s="89"/>
      <c r="AD10" s="90"/>
      <c r="AE10" s="91">
        <v>27132.120000000003</v>
      </c>
      <c r="AF10" s="89">
        <v>90.69</v>
      </c>
      <c r="AG10" s="90">
        <v>26315.97</v>
      </c>
      <c r="AH10" s="91"/>
      <c r="AI10" s="89"/>
      <c r="AJ10" s="90"/>
      <c r="AK10" s="91">
        <v>102167.32</v>
      </c>
      <c r="AL10" s="89">
        <v>251.54</v>
      </c>
      <c r="AM10" s="90">
        <v>104283.55000000002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1376582.92</v>
      </c>
      <c r="BW10" s="77">
        <f aca="true" t="shared" si="1" ref="BW10:BW19">E10+H10+K10+N10+Q10+T10+W10+Z10+AC10+AF10+AI10+AL10+AO10+AR10+AU10+AX10+BA10+BD10+BG10+BJ10+BM10+BP10+BS10</f>
        <v>73590.74999999999</v>
      </c>
      <c r="BX10" s="79">
        <f aca="true" t="shared" si="2" ref="BX10:BX19">F10+I10+L10+O10+R10+U10+X10+AA10+AD10+AG10+AJ10+AM10+AP10+AS10+AV10+AY10+BB10+BE10+BH10+BK10+BN10+BQ10+BT10</f>
        <v>1382857.3400000003</v>
      </c>
    </row>
    <row r="11" spans="2:76" ht="15">
      <c r="B11" s="13">
        <v>102</v>
      </c>
      <c r="C11" s="25" t="s">
        <v>92</v>
      </c>
      <c r="D11" s="88">
        <v>55741.86</v>
      </c>
      <c r="E11" s="89">
        <v>4318.5</v>
      </c>
      <c r="F11" s="90">
        <v>56127.87</v>
      </c>
      <c r="G11" s="88"/>
      <c r="H11" s="89"/>
      <c r="I11" s="90"/>
      <c r="J11" s="97">
        <v>16252.420000000002</v>
      </c>
      <c r="K11" s="89">
        <v>255</v>
      </c>
      <c r="L11" s="101">
        <v>16908.93</v>
      </c>
      <c r="M11" s="91">
        <v>3118</v>
      </c>
      <c r="N11" s="89">
        <v>0</v>
      </c>
      <c r="O11" s="90">
        <v>2433</v>
      </c>
      <c r="P11" s="91">
        <v>2162.12</v>
      </c>
      <c r="Q11" s="89">
        <v>85</v>
      </c>
      <c r="R11" s="90">
        <v>2417.54</v>
      </c>
      <c r="S11" s="91">
        <v>700</v>
      </c>
      <c r="T11" s="89">
        <v>0</v>
      </c>
      <c r="U11" s="90">
        <v>0</v>
      </c>
      <c r="V11" s="91"/>
      <c r="W11" s="89"/>
      <c r="X11" s="90"/>
      <c r="Y11" s="91">
        <v>7683.429999999999</v>
      </c>
      <c r="Z11" s="89">
        <v>0</v>
      </c>
      <c r="AA11" s="90">
        <v>7640.639999999999</v>
      </c>
      <c r="AB11" s="91"/>
      <c r="AC11" s="89"/>
      <c r="AD11" s="90"/>
      <c r="AE11" s="91">
        <v>1771.44</v>
      </c>
      <c r="AF11" s="89">
        <v>0</v>
      </c>
      <c r="AG11" s="90">
        <v>1594.29</v>
      </c>
      <c r="AH11" s="91">
        <v>0</v>
      </c>
      <c r="AI11" s="89">
        <v>0</v>
      </c>
      <c r="AJ11" s="90">
        <v>0</v>
      </c>
      <c r="AK11" s="91">
        <v>4735</v>
      </c>
      <c r="AL11" s="89">
        <v>0</v>
      </c>
      <c r="AM11" s="90">
        <v>5669.1900000000005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92164.26999999999</v>
      </c>
      <c r="BW11" s="77">
        <f t="shared" si="1"/>
        <v>4658.5</v>
      </c>
      <c r="BX11" s="79">
        <f t="shared" si="2"/>
        <v>92791.45999999999</v>
      </c>
    </row>
    <row r="12" spans="2:76" ht="15">
      <c r="B12" s="13">
        <v>103</v>
      </c>
      <c r="C12" s="25" t="s">
        <v>93</v>
      </c>
      <c r="D12" s="88">
        <v>579776.14</v>
      </c>
      <c r="E12" s="89">
        <v>12264.13</v>
      </c>
      <c r="F12" s="90">
        <v>555986.2400000002</v>
      </c>
      <c r="G12" s="88"/>
      <c r="H12" s="89"/>
      <c r="I12" s="90"/>
      <c r="J12" s="97">
        <v>76348.37</v>
      </c>
      <c r="K12" s="89">
        <v>0</v>
      </c>
      <c r="L12" s="101">
        <v>58533.38999999999</v>
      </c>
      <c r="M12" s="91">
        <v>778499.94</v>
      </c>
      <c r="N12" s="89">
        <v>0</v>
      </c>
      <c r="O12" s="90">
        <v>721207.6200000001</v>
      </c>
      <c r="P12" s="91">
        <v>42933.93</v>
      </c>
      <c r="Q12" s="89">
        <v>0</v>
      </c>
      <c r="R12" s="90">
        <v>40898.979999999996</v>
      </c>
      <c r="S12" s="91">
        <v>109759.51</v>
      </c>
      <c r="T12" s="89">
        <v>0</v>
      </c>
      <c r="U12" s="90">
        <v>100512.34000000001</v>
      </c>
      <c r="V12" s="91"/>
      <c r="W12" s="89"/>
      <c r="X12" s="90"/>
      <c r="Y12" s="91">
        <v>49098.91</v>
      </c>
      <c r="Z12" s="89">
        <v>0</v>
      </c>
      <c r="AA12" s="90">
        <v>26958.09</v>
      </c>
      <c r="AB12" s="91">
        <v>920167.3</v>
      </c>
      <c r="AC12" s="89">
        <v>0</v>
      </c>
      <c r="AD12" s="90">
        <v>885994.7800000001</v>
      </c>
      <c r="AE12" s="91">
        <v>605746.85</v>
      </c>
      <c r="AF12" s="89">
        <v>0</v>
      </c>
      <c r="AG12" s="90">
        <v>374186.66000000003</v>
      </c>
      <c r="AH12" s="91">
        <v>3492.25</v>
      </c>
      <c r="AI12" s="89">
        <v>0</v>
      </c>
      <c r="AJ12" s="90">
        <v>4095.4900000000007</v>
      </c>
      <c r="AK12" s="91">
        <v>683122.3</v>
      </c>
      <c r="AL12" s="89">
        <v>0</v>
      </c>
      <c r="AM12" s="90">
        <v>583791.0200000001</v>
      </c>
      <c r="AN12" s="91"/>
      <c r="AO12" s="89"/>
      <c r="AP12" s="90"/>
      <c r="AQ12" s="91">
        <v>6263.32</v>
      </c>
      <c r="AR12" s="89">
        <v>0</v>
      </c>
      <c r="AS12" s="90">
        <v>6031.5199999999995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3855208.82</v>
      </c>
      <c r="BW12" s="77">
        <f t="shared" si="1"/>
        <v>12264.13</v>
      </c>
      <c r="BX12" s="79">
        <f t="shared" si="2"/>
        <v>3358196.1300000013</v>
      </c>
    </row>
    <row r="13" spans="2:76" ht="15">
      <c r="B13" s="13">
        <v>104</v>
      </c>
      <c r="C13" s="25" t="s">
        <v>19</v>
      </c>
      <c r="D13" s="88">
        <v>106314.29999999999</v>
      </c>
      <c r="E13" s="89">
        <v>0</v>
      </c>
      <c r="F13" s="90">
        <v>93651.71</v>
      </c>
      <c r="G13" s="88"/>
      <c r="H13" s="89"/>
      <c r="I13" s="90"/>
      <c r="J13" s="97">
        <v>0</v>
      </c>
      <c r="K13" s="89">
        <v>0</v>
      </c>
      <c r="L13" s="101">
        <v>200</v>
      </c>
      <c r="M13" s="91">
        <v>158754.21000000002</v>
      </c>
      <c r="N13" s="89">
        <v>0</v>
      </c>
      <c r="O13" s="90">
        <v>155252.84000000003</v>
      </c>
      <c r="P13" s="91">
        <v>59291.95</v>
      </c>
      <c r="Q13" s="89">
        <v>0</v>
      </c>
      <c r="R13" s="90">
        <v>60328.52</v>
      </c>
      <c r="S13" s="91">
        <v>37721</v>
      </c>
      <c r="T13" s="89">
        <v>0</v>
      </c>
      <c r="U13" s="90">
        <v>25807.25</v>
      </c>
      <c r="V13" s="91"/>
      <c r="W13" s="89"/>
      <c r="X13" s="90"/>
      <c r="Y13" s="91">
        <v>55524.95</v>
      </c>
      <c r="Z13" s="89">
        <v>0</v>
      </c>
      <c r="AA13" s="90">
        <v>50957.42</v>
      </c>
      <c r="AB13" s="91">
        <v>0</v>
      </c>
      <c r="AC13" s="89">
        <v>0</v>
      </c>
      <c r="AD13" s="90">
        <v>0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187508.86000000002</v>
      </c>
      <c r="AL13" s="89">
        <v>0</v>
      </c>
      <c r="AM13" s="90">
        <v>152023.77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605115.27</v>
      </c>
      <c r="BW13" s="77">
        <f t="shared" si="1"/>
        <v>0</v>
      </c>
      <c r="BX13" s="79">
        <f t="shared" si="2"/>
        <v>538221.51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29802.89</v>
      </c>
      <c r="BM16" s="89">
        <v>0</v>
      </c>
      <c r="BN16" s="90">
        <v>29802.89</v>
      </c>
      <c r="BO16" s="91"/>
      <c r="BP16" s="89"/>
      <c r="BQ16" s="90"/>
      <c r="BR16" s="97"/>
      <c r="BS16" s="89"/>
      <c r="BT16" s="101"/>
      <c r="BU16" s="76"/>
      <c r="BV16" s="85">
        <f t="shared" si="0"/>
        <v>29802.89</v>
      </c>
      <c r="BW16" s="77">
        <f t="shared" si="1"/>
        <v>0</v>
      </c>
      <c r="BX16" s="79">
        <f t="shared" si="2"/>
        <v>29802.89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143198.74000000002</v>
      </c>
      <c r="E19" s="89">
        <v>0</v>
      </c>
      <c r="F19" s="90">
        <v>95592.35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143198.74000000002</v>
      </c>
      <c r="BW19" s="77">
        <f t="shared" si="1"/>
        <v>0</v>
      </c>
      <c r="BX19" s="79">
        <f t="shared" si="2"/>
        <v>95592.35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1544592.17</v>
      </c>
      <c r="E20" s="78">
        <f t="shared" si="3"/>
        <v>83264.95</v>
      </c>
      <c r="F20" s="79">
        <f t="shared" si="3"/>
        <v>1463116.4000000004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339919.72</v>
      </c>
      <c r="K20" s="78">
        <f t="shared" si="3"/>
        <v>4453.72</v>
      </c>
      <c r="L20" s="77">
        <f t="shared" si="3"/>
        <v>327309.65</v>
      </c>
      <c r="M20" s="98">
        <f t="shared" si="3"/>
        <v>1110286.0699999998</v>
      </c>
      <c r="N20" s="78">
        <f t="shared" si="3"/>
        <v>129.48</v>
      </c>
      <c r="O20" s="77">
        <f t="shared" si="3"/>
        <v>1048627.3800000001</v>
      </c>
      <c r="P20" s="98">
        <f t="shared" si="3"/>
        <v>151221.21000000002</v>
      </c>
      <c r="Q20" s="78">
        <f t="shared" si="3"/>
        <v>1323</v>
      </c>
      <c r="R20" s="77">
        <f t="shared" si="3"/>
        <v>151277.09</v>
      </c>
      <c r="S20" s="98">
        <f t="shared" si="3"/>
        <v>157361.25</v>
      </c>
      <c r="T20" s="78">
        <f t="shared" si="3"/>
        <v>800</v>
      </c>
      <c r="U20" s="77">
        <f t="shared" si="3"/>
        <v>133426.86000000002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226782.83999999997</v>
      </c>
      <c r="Z20" s="78">
        <f t="shared" si="3"/>
        <v>200</v>
      </c>
      <c r="AA20" s="77">
        <f t="shared" si="3"/>
        <v>199915.16999999998</v>
      </c>
      <c r="AB20" s="98">
        <f t="shared" si="3"/>
        <v>920167.3</v>
      </c>
      <c r="AC20" s="78">
        <f t="shared" si="3"/>
        <v>0</v>
      </c>
      <c r="AD20" s="77">
        <f t="shared" si="3"/>
        <v>885994.7800000001</v>
      </c>
      <c r="AE20" s="98">
        <f t="shared" si="3"/>
        <v>634650.41</v>
      </c>
      <c r="AF20" s="78">
        <f t="shared" si="3"/>
        <v>90.69</v>
      </c>
      <c r="AG20" s="77">
        <f t="shared" si="3"/>
        <v>402096.92000000004</v>
      </c>
      <c r="AH20" s="98">
        <f t="shared" si="3"/>
        <v>3492.25</v>
      </c>
      <c r="AI20" s="78">
        <f t="shared" si="3"/>
        <v>0</v>
      </c>
      <c r="AJ20" s="77">
        <f t="shared" si="3"/>
        <v>4095.4900000000007</v>
      </c>
      <c r="AK20" s="98">
        <f t="shared" si="3"/>
        <v>977533.4800000001</v>
      </c>
      <c r="AL20" s="78">
        <f t="shared" si="3"/>
        <v>251.54</v>
      </c>
      <c r="AM20" s="77">
        <f t="shared" si="3"/>
        <v>845767.5300000001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6263.32</v>
      </c>
      <c r="AR20" s="78">
        <f t="shared" si="3"/>
        <v>0</v>
      </c>
      <c r="AS20" s="77">
        <f t="shared" si="3"/>
        <v>6031.5199999999995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29802.89</v>
      </c>
      <c r="BM20" s="78">
        <f t="shared" si="3"/>
        <v>0</v>
      </c>
      <c r="BN20" s="77">
        <f t="shared" si="3"/>
        <v>29802.89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6102072.909999999</v>
      </c>
      <c r="BW20" s="77">
        <f>BW10+BW11+BW12+BW13+BW14+BW15+BW16+BW17+BW18+BW19</f>
        <v>90513.37999999999</v>
      </c>
      <c r="BX20" s="95">
        <f>BX10+BX11+BX12+BX13+BX14+BX15+BX16+BX17+BX18+BX19</f>
        <v>5497461.680000001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545781.8500000001</v>
      </c>
      <c r="E24" s="89">
        <v>204825.76</v>
      </c>
      <c r="F24" s="90">
        <v>486204.84</v>
      </c>
      <c r="G24" s="88"/>
      <c r="H24" s="89"/>
      <c r="I24" s="90"/>
      <c r="J24" s="97">
        <v>2513.2</v>
      </c>
      <c r="K24" s="89">
        <v>0</v>
      </c>
      <c r="L24" s="101">
        <v>37240.5</v>
      </c>
      <c r="M24" s="97">
        <v>888.1600000000035</v>
      </c>
      <c r="N24" s="89">
        <v>44536.2</v>
      </c>
      <c r="O24" s="101">
        <v>888.16</v>
      </c>
      <c r="P24" s="97">
        <v>0</v>
      </c>
      <c r="Q24" s="89">
        <v>0</v>
      </c>
      <c r="R24" s="101">
        <v>0</v>
      </c>
      <c r="S24" s="97">
        <v>20599.699999999997</v>
      </c>
      <c r="T24" s="89">
        <v>30988</v>
      </c>
      <c r="U24" s="101">
        <v>11393.58</v>
      </c>
      <c r="V24" s="97"/>
      <c r="W24" s="89"/>
      <c r="X24" s="101"/>
      <c r="Y24" s="97">
        <v>2943.21</v>
      </c>
      <c r="Z24" s="89">
        <v>0</v>
      </c>
      <c r="AA24" s="101">
        <v>0</v>
      </c>
      <c r="AB24" s="97">
        <v>30756.63</v>
      </c>
      <c r="AC24" s="89">
        <v>0</v>
      </c>
      <c r="AD24" s="101">
        <v>30756.63</v>
      </c>
      <c r="AE24" s="97">
        <v>160544.96000000002</v>
      </c>
      <c r="AF24" s="89">
        <v>52347.5</v>
      </c>
      <c r="AG24" s="101">
        <v>101455.98</v>
      </c>
      <c r="AH24" s="97">
        <v>0</v>
      </c>
      <c r="AI24" s="89">
        <v>0</v>
      </c>
      <c r="AJ24" s="101">
        <v>0</v>
      </c>
      <c r="AK24" s="97">
        <v>6207.130000000001</v>
      </c>
      <c r="AL24" s="89">
        <v>21794.34</v>
      </c>
      <c r="AM24" s="101">
        <v>5445.85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770234.84</v>
      </c>
      <c r="BW24" s="77">
        <f t="shared" si="4"/>
        <v>354491.80000000005</v>
      </c>
      <c r="BX24" s="79">
        <f t="shared" si="4"/>
        <v>673385.5399999999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18432.270000000004</v>
      </c>
      <c r="Z25" s="89">
        <v>0</v>
      </c>
      <c r="AA25" s="101">
        <v>9838.95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4011.71</v>
      </c>
      <c r="AL25" s="89">
        <v>0</v>
      </c>
      <c r="AM25" s="101">
        <v>4011.71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22443.980000000003</v>
      </c>
      <c r="BW25" s="77">
        <f t="shared" si="4"/>
        <v>0</v>
      </c>
      <c r="BX25" s="79">
        <f t="shared" si="4"/>
        <v>13850.66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>
        <v>0</v>
      </c>
      <c r="K26" s="89">
        <v>0</v>
      </c>
      <c r="L26" s="101">
        <v>0</v>
      </c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15545.79</v>
      </c>
      <c r="E27" s="89">
        <v>0</v>
      </c>
      <c r="F27" s="90">
        <v>15545.79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15545.79</v>
      </c>
      <c r="BW27" s="77">
        <f t="shared" si="4"/>
        <v>0</v>
      </c>
      <c r="BX27" s="79">
        <f t="shared" si="4"/>
        <v>15545.79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561327.6400000001</v>
      </c>
      <c r="E28" s="78">
        <f t="shared" si="5"/>
        <v>204825.76</v>
      </c>
      <c r="F28" s="79">
        <f t="shared" si="5"/>
        <v>501750.63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2513.2</v>
      </c>
      <c r="K28" s="78">
        <f t="shared" si="5"/>
        <v>0</v>
      </c>
      <c r="L28" s="77">
        <f t="shared" si="5"/>
        <v>37240.5</v>
      </c>
      <c r="M28" s="98">
        <f t="shared" si="5"/>
        <v>888.1600000000035</v>
      </c>
      <c r="N28" s="78">
        <f t="shared" si="5"/>
        <v>44536.2</v>
      </c>
      <c r="O28" s="77">
        <f t="shared" si="5"/>
        <v>888.16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20599.699999999997</v>
      </c>
      <c r="T28" s="78">
        <f t="shared" si="5"/>
        <v>30988</v>
      </c>
      <c r="U28" s="77">
        <f t="shared" si="5"/>
        <v>11393.58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21375.480000000003</v>
      </c>
      <c r="Z28" s="78">
        <f t="shared" si="5"/>
        <v>0</v>
      </c>
      <c r="AA28" s="77">
        <f t="shared" si="5"/>
        <v>9838.95</v>
      </c>
      <c r="AB28" s="98">
        <f t="shared" si="5"/>
        <v>30756.63</v>
      </c>
      <c r="AC28" s="78">
        <f t="shared" si="5"/>
        <v>0</v>
      </c>
      <c r="AD28" s="77">
        <f t="shared" si="5"/>
        <v>30756.63</v>
      </c>
      <c r="AE28" s="98">
        <f t="shared" si="5"/>
        <v>160544.96000000002</v>
      </c>
      <c r="AF28" s="78">
        <f t="shared" si="5"/>
        <v>52347.5</v>
      </c>
      <c r="AG28" s="77">
        <f t="shared" si="5"/>
        <v>101455.98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10218.84</v>
      </c>
      <c r="AL28" s="78">
        <f t="shared" si="6"/>
        <v>21794.34</v>
      </c>
      <c r="AM28" s="77">
        <f t="shared" si="6"/>
        <v>9457.560000000001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808224.61</v>
      </c>
      <c r="BW28" s="77">
        <f>BW23+BW24+BW25+BW26+BW27</f>
        <v>354491.80000000005</v>
      </c>
      <c r="BX28" s="95">
        <f>BX23+BX24+BX25+BX26+BX27</f>
        <v>702781.99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226769.56</v>
      </c>
      <c r="BM40" s="89">
        <v>0</v>
      </c>
      <c r="BN40" s="101">
        <v>226769.56</v>
      </c>
      <c r="BO40" s="97"/>
      <c r="BP40" s="89"/>
      <c r="BQ40" s="101"/>
      <c r="BR40" s="97"/>
      <c r="BS40" s="89"/>
      <c r="BT40" s="101"/>
      <c r="BU40" s="76"/>
      <c r="BV40" s="85">
        <f t="shared" si="10"/>
        <v>226769.56</v>
      </c>
      <c r="BW40" s="77">
        <f t="shared" si="10"/>
        <v>0</v>
      </c>
      <c r="BX40" s="79">
        <f t="shared" si="10"/>
        <v>226769.56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226769.56</v>
      </c>
      <c r="BM42" s="78">
        <f t="shared" si="12"/>
        <v>0</v>
      </c>
      <c r="BN42" s="77">
        <f t="shared" si="12"/>
        <v>226769.56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226769.56</v>
      </c>
      <c r="BW42" s="77">
        <f>BW38+BW39+BW40+BW41</f>
        <v>0</v>
      </c>
      <c r="BX42" s="95">
        <f>BX38+BX39+BX40+BX41</f>
        <v>226769.56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672748.7499999999</v>
      </c>
      <c r="BS49" s="89">
        <v>0</v>
      </c>
      <c r="BT49" s="101">
        <v>692925.4899999999</v>
      </c>
      <c r="BU49" s="76"/>
      <c r="BV49" s="85">
        <f aca="true" t="shared" si="15" ref="BV49:BX50">D49+G49+J49+M49+P49+S49+V49+Y49+AB49+AE49+AH49+AK49+AN49+AQ49+AT49+AW49+AZ49+BC49+BF49+BI49+BL49+BO49+BR49</f>
        <v>672748.7499999999</v>
      </c>
      <c r="BW49" s="77">
        <f t="shared" si="15"/>
        <v>0</v>
      </c>
      <c r="BX49" s="79">
        <f t="shared" si="15"/>
        <v>692925.4899999999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25016.329999999998</v>
      </c>
      <c r="BS50" s="89">
        <v>0</v>
      </c>
      <c r="BT50" s="101">
        <v>21210.77</v>
      </c>
      <c r="BU50" s="76"/>
      <c r="BV50" s="85">
        <f t="shared" si="15"/>
        <v>25016.329999999998</v>
      </c>
      <c r="BW50" s="77">
        <f t="shared" si="15"/>
        <v>0</v>
      </c>
      <c r="BX50" s="79">
        <f t="shared" si="15"/>
        <v>21210.77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697765.0799999998</v>
      </c>
      <c r="BS51" s="78">
        <f>BS49+BS50</f>
        <v>0</v>
      </c>
      <c r="BT51" s="77">
        <f>BT49+BT50</f>
        <v>714136.2599999999</v>
      </c>
      <c r="BU51" s="85"/>
      <c r="BV51" s="85">
        <f>BV49+BV50</f>
        <v>697765.0799999998</v>
      </c>
      <c r="BW51" s="77">
        <f>BW49+BW50</f>
        <v>0</v>
      </c>
      <c r="BX51" s="95">
        <f>BX49+BX50</f>
        <v>714136.2599999999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2105919.81</v>
      </c>
      <c r="E53" s="86">
        <f t="shared" si="18"/>
        <v>288090.71</v>
      </c>
      <c r="F53" s="86">
        <f t="shared" si="18"/>
        <v>1964867.0300000003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342432.92</v>
      </c>
      <c r="K53" s="86">
        <f t="shared" si="18"/>
        <v>4453.72</v>
      </c>
      <c r="L53" s="86">
        <f t="shared" si="18"/>
        <v>364550.15</v>
      </c>
      <c r="M53" s="86">
        <f t="shared" si="18"/>
        <v>1111174.2299999997</v>
      </c>
      <c r="N53" s="86">
        <f t="shared" si="18"/>
        <v>44665.68</v>
      </c>
      <c r="O53" s="86">
        <f t="shared" si="18"/>
        <v>1049515.54</v>
      </c>
      <c r="P53" s="86">
        <f t="shared" si="18"/>
        <v>151221.21000000002</v>
      </c>
      <c r="Q53" s="86">
        <f t="shared" si="18"/>
        <v>1323</v>
      </c>
      <c r="R53" s="86">
        <f t="shared" si="18"/>
        <v>151277.09</v>
      </c>
      <c r="S53" s="86">
        <f t="shared" si="18"/>
        <v>177960.95</v>
      </c>
      <c r="T53" s="86">
        <f t="shared" si="18"/>
        <v>31788</v>
      </c>
      <c r="U53" s="86">
        <f t="shared" si="18"/>
        <v>144820.44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248158.31999999998</v>
      </c>
      <c r="Z53" s="86">
        <f t="shared" si="18"/>
        <v>200</v>
      </c>
      <c r="AA53" s="86">
        <f t="shared" si="18"/>
        <v>209754.12</v>
      </c>
      <c r="AB53" s="86">
        <f t="shared" si="18"/>
        <v>950923.93</v>
      </c>
      <c r="AC53" s="86">
        <f t="shared" si="18"/>
        <v>0</v>
      </c>
      <c r="AD53" s="86">
        <f t="shared" si="18"/>
        <v>916751.4100000001</v>
      </c>
      <c r="AE53" s="86">
        <f t="shared" si="18"/>
        <v>795195.3700000001</v>
      </c>
      <c r="AF53" s="86">
        <f t="shared" si="18"/>
        <v>52438.19</v>
      </c>
      <c r="AG53" s="86">
        <f t="shared" si="18"/>
        <v>503552.9</v>
      </c>
      <c r="AH53" s="86">
        <f t="shared" si="18"/>
        <v>3492.25</v>
      </c>
      <c r="AI53" s="86">
        <f t="shared" si="18"/>
        <v>0</v>
      </c>
      <c r="AJ53" s="86">
        <f aca="true" t="shared" si="19" ref="AJ53:BT53">AJ20+AJ28+AJ35+AJ42+AJ46+AJ51</f>
        <v>4095.4900000000007</v>
      </c>
      <c r="AK53" s="86">
        <f t="shared" si="19"/>
        <v>987752.3200000001</v>
      </c>
      <c r="AL53" s="86">
        <f t="shared" si="19"/>
        <v>22045.88</v>
      </c>
      <c r="AM53" s="86">
        <f t="shared" si="19"/>
        <v>855225.0900000002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6263.32</v>
      </c>
      <c r="AR53" s="86">
        <f t="shared" si="19"/>
        <v>0</v>
      </c>
      <c r="AS53" s="86">
        <f t="shared" si="19"/>
        <v>6031.5199999999995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256572.45</v>
      </c>
      <c r="BM53" s="86">
        <f t="shared" si="19"/>
        <v>0</v>
      </c>
      <c r="BN53" s="86">
        <f t="shared" si="19"/>
        <v>256572.45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697765.0799999998</v>
      </c>
      <c r="BS53" s="86">
        <f t="shared" si="19"/>
        <v>0</v>
      </c>
      <c r="BT53" s="86">
        <f t="shared" si="19"/>
        <v>714136.2599999999</v>
      </c>
      <c r="BU53" s="86">
        <f>BU8</f>
        <v>0</v>
      </c>
      <c r="BV53" s="102">
        <f>BV8+BV20+BV28+BV35+BV42+BV46+BV51</f>
        <v>7834832.159999999</v>
      </c>
      <c r="BW53" s="87">
        <f>BW20+BW28+BW35+BW42+BW46+BW51</f>
        <v>445005.18000000005</v>
      </c>
      <c r="BX53" s="87">
        <f>BX20+BX28+BX35+BX42+BX46+BX51</f>
        <v>7141149.49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700278.3700000016</v>
      </c>
      <c r="BW54" s="93"/>
      <c r="BX54" s="94">
        <f>IF((Spese_Rendiconto_2018!BX53-Entrate_Rendiconto_2018!E58)&lt;0,Entrate_Rendiconto_2018!E58-Spese_Rendiconto_2018!BX53,0)</f>
        <v>3424876.629999997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2019-05-06T13:03:58Z</dcterms:modified>
  <cp:category/>
  <cp:version/>
  <cp:contentType/>
  <cp:contentStatus/>
</cp:coreProperties>
</file>