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<sst xmlns="http://schemas.openxmlformats.org/spreadsheetml/2006/main" count="870" uniqueCount="150">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</sst>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353993</v>
      </c>
      <c r="E6" s="40"/>
    </row>
    <row r="7" spans="2:5" ht="15">
      <c r="B7" s="8"/>
      <c r="C7" s="5" t="s">
        <v>6</v>
      </c>
      <c r="D7" s="39">
        <v>985060</v>
      </c>
      <c r="E7" s="40"/>
    </row>
    <row r="8" spans="2:5" ht="15.75" thickBot="1">
      <c r="B8" s="9"/>
      <c r="C8" s="6" t="s">
        <v>7</v>
      </c>
      <c r="D8" s="41"/>
      <c r="E8" s="42">
        <v>3082174.73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1796881.4099999997</v>
      </c>
      <c r="E10" s="45">
        <v>1631171.9800000007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29795.85</v>
      </c>
      <c r="E14" s="45">
        <v>29795.85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1826677.2599999998</v>
      </c>
      <c r="E16" s="51">
        <f>E10+E11+E12+E13+E14+E15</f>
        <v>1660967.8300000008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121646.26</v>
      </c>
      <c r="E18" s="45">
        <v>106175.47000000002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121646.26</v>
      </c>
      <c r="E23" s="51">
        <f>E18+E19+E20+E21+E22</f>
        <v>106175.47000000002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380541.3</v>
      </c>
      <c r="E25" s="45">
        <v>349006.52</v>
      </c>
    </row>
    <row r="26" spans="2:5" ht="15">
      <c r="B26" s="13">
        <v>30200</v>
      </c>
      <c r="C26" s="54" t="s">
        <v>28</v>
      </c>
      <c r="D26" s="39">
        <v>5211.18</v>
      </c>
      <c r="E26" s="45">
        <v>4960.18</v>
      </c>
    </row>
    <row r="27" spans="2:5" ht="15">
      <c r="B27" s="13">
        <v>30300</v>
      </c>
      <c r="C27" s="54" t="s">
        <v>29</v>
      </c>
      <c r="D27" s="39">
        <v>8351.79</v>
      </c>
      <c r="E27" s="45">
        <v>8350.93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100925.01000000001</v>
      </c>
      <c r="E29" s="50">
        <v>86887.36</v>
      </c>
    </row>
    <row r="30" spans="2:5" ht="15.75" thickBot="1">
      <c r="B30" s="16">
        <v>30000</v>
      </c>
      <c r="C30" s="15" t="s">
        <v>32</v>
      </c>
      <c r="D30" s="48">
        <f>D25+D26+D27+D28+D29</f>
        <v>495029.27999999997</v>
      </c>
      <c r="E30" s="51">
        <f>E25+E26+E27+E28+E29</f>
        <v>449204.99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11207.35</v>
      </c>
      <c r="E32" s="45">
        <v>11723.35</v>
      </c>
    </row>
    <row r="33" spans="2:5" ht="15">
      <c r="B33" s="13">
        <v>40200</v>
      </c>
      <c r="C33" s="54" t="s">
        <v>36</v>
      </c>
      <c r="D33" s="61">
        <v>442696.61</v>
      </c>
      <c r="E33" s="59">
        <v>322665.63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8202.12</v>
      </c>
      <c r="E35" s="45">
        <v>8202.12</v>
      </c>
    </row>
    <row r="36" spans="2:5" ht="15">
      <c r="B36" s="13">
        <v>40500</v>
      </c>
      <c r="C36" s="54" t="s">
        <v>39</v>
      </c>
      <c r="D36" s="49">
        <v>105445.64</v>
      </c>
      <c r="E36" s="50">
        <v>105445.64</v>
      </c>
    </row>
    <row r="37" spans="2:5" ht="15.75" thickBot="1">
      <c r="B37" s="16">
        <v>40000</v>
      </c>
      <c r="C37" s="15" t="s">
        <v>40</v>
      </c>
      <c r="D37" s="48">
        <f>D32+D33+D34+D35+D36</f>
        <v>567551.72</v>
      </c>
      <c r="E37" s="51">
        <f>E32+E33+E34+E35+E36</f>
        <v>448036.74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357090.56000000006</v>
      </c>
      <c r="E54" s="45">
        <v>357093.1600000001</v>
      </c>
    </row>
    <row r="55" spans="2:5" ht="15">
      <c r="B55" s="13">
        <v>90200</v>
      </c>
      <c r="C55" s="54" t="s">
        <v>62</v>
      </c>
      <c r="D55" s="61">
        <v>36576.45</v>
      </c>
      <c r="E55" s="62">
        <v>35590.02999999999</v>
      </c>
    </row>
    <row r="56" spans="2:5" ht="15.75" thickBot="1">
      <c r="B56" s="16">
        <v>90000</v>
      </c>
      <c r="C56" s="15" t="s">
        <v>63</v>
      </c>
      <c r="D56" s="48">
        <f>D54+D55</f>
        <v>393667.01000000007</v>
      </c>
      <c r="E56" s="51">
        <f>E54+E55</f>
        <v>392683.19000000006</v>
      </c>
    </row>
    <row r="57" spans="2:5" ht="16.5" thickBot="1" thickTop="1">
      <c r="B57" s="109" t="s">
        <v>64</v>
      </c>
      <c r="C57" s="110"/>
      <c r="D57" s="52">
        <f>D16+D23+D30+D37+D43+D49+D52+D56</f>
        <v>3404571.53</v>
      </c>
      <c r="E57" s="55">
        <f>E16+E23+E30+E37+E43+E49+E52+E56</f>
        <v>3057068.220000001</v>
      </c>
    </row>
    <row r="58" spans="2:5" ht="16.5" thickBot="1" thickTop="1">
      <c r="B58" s="109" t="s">
        <v>65</v>
      </c>
      <c r="C58" s="110"/>
      <c r="D58" s="52">
        <f>D57+D5+D6+D7+D8</f>
        <v>4743624.529999999</v>
      </c>
      <c r="E58" s="55">
        <f>E57+E5+E6+E7+E8</f>
        <v>6139242.950000001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285459.99000000005</v>
      </c>
      <c r="E10" s="89">
        <v>12063.34</v>
      </c>
      <c r="F10" s="90">
        <v>309681.89</v>
      </c>
      <c r="G10" s="88"/>
      <c r="H10" s="89"/>
      <c r="I10" s="90"/>
      <c r="J10" s="97">
        <v>78987.75</v>
      </c>
      <c r="K10" s="89">
        <v>0</v>
      </c>
      <c r="L10" s="101">
        <v>78678.16000000002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58470.659999999996</v>
      </c>
      <c r="AF10" s="89">
        <v>0</v>
      </c>
      <c r="AG10" s="90">
        <v>58470.66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422918.4</v>
      </c>
      <c r="BW10" s="77">
        <f aca="true" t="shared" si="1" ref="BW10:BW19">E10+H10+K10+N10+Q10+T10+W10+Z10+AC10+AF10+AI10+AL10+AO10+AR10+AU10+AX10+BA10+BD10+BG10+BJ10+BM10+BP10+BS10</f>
        <v>12063.34</v>
      </c>
      <c r="BX10" s="79">
        <f aca="true" t="shared" si="2" ref="BX10:BX19">F10+I10+L10+O10+R10+U10+X10+AA10+AD10+AG10+AJ10+AM10+AP10+AS10+AV10+AY10+BB10+BE10+BH10+BK10+BN10+BQ10+BT10</f>
        <v>446830.7100000001</v>
      </c>
    </row>
    <row r="11" spans="2:76" ht="15">
      <c r="B11" s="13">
        <v>102</v>
      </c>
      <c r="C11" s="25" t="s">
        <v>92</v>
      </c>
      <c r="D11" s="88">
        <v>30496.370000000003</v>
      </c>
      <c r="E11" s="89">
        <v>0</v>
      </c>
      <c r="F11" s="90">
        <v>34345.6</v>
      </c>
      <c r="G11" s="88"/>
      <c r="H11" s="89"/>
      <c r="I11" s="90"/>
      <c r="J11" s="97">
        <v>5692.3</v>
      </c>
      <c r="K11" s="89">
        <v>0</v>
      </c>
      <c r="L11" s="101">
        <v>5692.299999999999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4347.51</v>
      </c>
      <c r="AF11" s="89">
        <v>0</v>
      </c>
      <c r="AG11" s="90">
        <v>4347.51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40536.18000000001</v>
      </c>
      <c r="BW11" s="77">
        <f t="shared" si="1"/>
        <v>0</v>
      </c>
      <c r="BX11" s="79">
        <f t="shared" si="2"/>
        <v>44385.409999999996</v>
      </c>
    </row>
    <row r="12" spans="2:76" ht="15">
      <c r="B12" s="13">
        <v>103</v>
      </c>
      <c r="C12" s="25" t="s">
        <v>93</v>
      </c>
      <c r="D12" s="88">
        <v>305237.3800000001</v>
      </c>
      <c r="E12" s="89">
        <v>0</v>
      </c>
      <c r="F12" s="90">
        <v>283467.68</v>
      </c>
      <c r="G12" s="88"/>
      <c r="H12" s="89"/>
      <c r="I12" s="90"/>
      <c r="J12" s="97">
        <v>200</v>
      </c>
      <c r="K12" s="89">
        <v>0</v>
      </c>
      <c r="L12" s="101">
        <v>45.14</v>
      </c>
      <c r="M12" s="91">
        <v>111736.75</v>
      </c>
      <c r="N12" s="89">
        <v>0</v>
      </c>
      <c r="O12" s="90">
        <v>128684.07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14237.5</v>
      </c>
      <c r="W12" s="89">
        <v>0</v>
      </c>
      <c r="X12" s="90">
        <v>6899.1</v>
      </c>
      <c r="Y12" s="91">
        <v>197270.34000000003</v>
      </c>
      <c r="Z12" s="89">
        <v>0</v>
      </c>
      <c r="AA12" s="90">
        <v>191985.19</v>
      </c>
      <c r="AB12" s="91">
        <v>475248.35000000003</v>
      </c>
      <c r="AC12" s="89">
        <v>0</v>
      </c>
      <c r="AD12" s="90">
        <v>484220.2500000001</v>
      </c>
      <c r="AE12" s="91">
        <v>179816.99</v>
      </c>
      <c r="AF12" s="89">
        <v>0</v>
      </c>
      <c r="AG12" s="90">
        <v>170645.55</v>
      </c>
      <c r="AH12" s="91"/>
      <c r="AI12" s="89"/>
      <c r="AJ12" s="90"/>
      <c r="AK12" s="91">
        <v>74504.58</v>
      </c>
      <c r="AL12" s="89">
        <v>0</v>
      </c>
      <c r="AM12" s="90">
        <v>73840.59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1358251.8900000004</v>
      </c>
      <c r="BW12" s="77">
        <f t="shared" si="1"/>
        <v>0</v>
      </c>
      <c r="BX12" s="79">
        <f t="shared" si="2"/>
        <v>1339787.5700000003</v>
      </c>
    </row>
    <row r="13" spans="2:76" ht="15">
      <c r="B13" s="13">
        <v>104</v>
      </c>
      <c r="C13" s="25" t="s">
        <v>19</v>
      </c>
      <c r="D13" s="88">
        <v>117440.28</v>
      </c>
      <c r="E13" s="89">
        <v>0</v>
      </c>
      <c r="F13" s="90">
        <v>128216.04000000001</v>
      </c>
      <c r="G13" s="88"/>
      <c r="H13" s="89"/>
      <c r="I13" s="90"/>
      <c r="J13" s="97"/>
      <c r="K13" s="89"/>
      <c r="L13" s="101"/>
      <c r="M13" s="91">
        <v>4765.9</v>
      </c>
      <c r="N13" s="89">
        <v>0</v>
      </c>
      <c r="O13" s="90">
        <v>2624.86</v>
      </c>
      <c r="P13" s="91">
        <v>8042.24</v>
      </c>
      <c r="Q13" s="89">
        <v>0</v>
      </c>
      <c r="R13" s="90">
        <v>8042.24</v>
      </c>
      <c r="S13" s="91"/>
      <c r="T13" s="89"/>
      <c r="U13" s="90"/>
      <c r="V13" s="91">
        <v>8000</v>
      </c>
      <c r="W13" s="89">
        <v>0</v>
      </c>
      <c r="X13" s="90">
        <v>0</v>
      </c>
      <c r="Y13" s="91"/>
      <c r="Z13" s="89"/>
      <c r="AA13" s="90"/>
      <c r="AB13" s="91">
        <v>12906.85</v>
      </c>
      <c r="AC13" s="89">
        <v>0</v>
      </c>
      <c r="AD13" s="90">
        <v>12906.85</v>
      </c>
      <c r="AE13" s="91">
        <v>12317.92</v>
      </c>
      <c r="AF13" s="89">
        <v>0</v>
      </c>
      <c r="AG13" s="90">
        <v>14569.71</v>
      </c>
      <c r="AH13" s="91">
        <v>2500</v>
      </c>
      <c r="AI13" s="89">
        <v>0</v>
      </c>
      <c r="AJ13" s="90">
        <v>0</v>
      </c>
      <c r="AK13" s="91">
        <v>45715.81</v>
      </c>
      <c r="AL13" s="89">
        <v>0</v>
      </c>
      <c r="AM13" s="90">
        <v>52916.82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211689</v>
      </c>
      <c r="BW13" s="77">
        <f t="shared" si="1"/>
        <v>0</v>
      </c>
      <c r="BX13" s="79">
        <f t="shared" si="2"/>
        <v>219276.52000000002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16097.23</v>
      </c>
      <c r="BM16" s="89">
        <v>0</v>
      </c>
      <c r="BN16" s="90">
        <v>16097.23</v>
      </c>
      <c r="BO16" s="91"/>
      <c r="BP16" s="89"/>
      <c r="BQ16" s="90"/>
      <c r="BR16" s="97"/>
      <c r="BS16" s="89"/>
      <c r="BT16" s="101"/>
      <c r="BU16" s="76"/>
      <c r="BV16" s="85">
        <f t="shared" si="0"/>
        <v>16097.23</v>
      </c>
      <c r="BW16" s="77">
        <f t="shared" si="1"/>
        <v>0</v>
      </c>
      <c r="BX16" s="79">
        <f t="shared" si="2"/>
        <v>16097.23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14505</v>
      </c>
      <c r="E18" s="89">
        <v>0</v>
      </c>
      <c r="F18" s="90">
        <v>14505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14505</v>
      </c>
      <c r="BW18" s="77">
        <f t="shared" si="1"/>
        <v>0</v>
      </c>
      <c r="BX18" s="79">
        <f t="shared" si="2"/>
        <v>14505</v>
      </c>
    </row>
    <row r="19" spans="2:76" ht="15">
      <c r="B19" s="13">
        <v>110</v>
      </c>
      <c r="C19" s="25" t="s">
        <v>98</v>
      </c>
      <c r="D19" s="88">
        <v>47644.829999999994</v>
      </c>
      <c r="E19" s="89">
        <v>0</v>
      </c>
      <c r="F19" s="90">
        <v>49543.44</v>
      </c>
      <c r="G19" s="88"/>
      <c r="H19" s="89"/>
      <c r="I19" s="90"/>
      <c r="J19" s="97">
        <v>940.77</v>
      </c>
      <c r="K19" s="89">
        <v>0</v>
      </c>
      <c r="L19" s="101">
        <v>940.77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2208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50793.59999999999</v>
      </c>
      <c r="BW19" s="77">
        <f t="shared" si="1"/>
        <v>0</v>
      </c>
      <c r="BX19" s="79">
        <f t="shared" si="2"/>
        <v>50484.21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800783.8500000002</v>
      </c>
      <c r="E20" s="78">
        <f t="shared" si="3"/>
        <v>12063.34</v>
      </c>
      <c r="F20" s="79">
        <f t="shared" si="3"/>
        <v>819759.6499999999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85820.82</v>
      </c>
      <c r="K20" s="78">
        <f t="shared" si="3"/>
        <v>0</v>
      </c>
      <c r="L20" s="77">
        <f t="shared" si="3"/>
        <v>85356.37000000002</v>
      </c>
      <c r="M20" s="98">
        <f t="shared" si="3"/>
        <v>116502.65</v>
      </c>
      <c r="N20" s="78">
        <f t="shared" si="3"/>
        <v>0</v>
      </c>
      <c r="O20" s="77">
        <f t="shared" si="3"/>
        <v>131308.93</v>
      </c>
      <c r="P20" s="98">
        <f t="shared" si="3"/>
        <v>8042.24</v>
      </c>
      <c r="Q20" s="78">
        <f t="shared" si="3"/>
        <v>0</v>
      </c>
      <c r="R20" s="77">
        <f t="shared" si="3"/>
        <v>8042.24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22237.5</v>
      </c>
      <c r="W20" s="78">
        <f t="shared" si="3"/>
        <v>0</v>
      </c>
      <c r="X20" s="77">
        <f t="shared" si="3"/>
        <v>6899.1</v>
      </c>
      <c r="Y20" s="98">
        <f t="shared" si="3"/>
        <v>197270.34000000003</v>
      </c>
      <c r="Z20" s="78">
        <f t="shared" si="3"/>
        <v>0</v>
      </c>
      <c r="AA20" s="77">
        <f t="shared" si="3"/>
        <v>191985.19</v>
      </c>
      <c r="AB20" s="98">
        <f t="shared" si="3"/>
        <v>488155.2</v>
      </c>
      <c r="AC20" s="78">
        <f t="shared" si="3"/>
        <v>0</v>
      </c>
      <c r="AD20" s="77">
        <f t="shared" si="3"/>
        <v>497127.1000000001</v>
      </c>
      <c r="AE20" s="98">
        <f t="shared" si="3"/>
        <v>254953.08</v>
      </c>
      <c r="AF20" s="78">
        <f t="shared" si="3"/>
        <v>0</v>
      </c>
      <c r="AG20" s="77">
        <f t="shared" si="3"/>
        <v>248033.43</v>
      </c>
      <c r="AH20" s="98">
        <f t="shared" si="3"/>
        <v>2500</v>
      </c>
      <c r="AI20" s="78">
        <f t="shared" si="3"/>
        <v>0</v>
      </c>
      <c r="AJ20" s="77">
        <f t="shared" si="3"/>
        <v>0</v>
      </c>
      <c r="AK20" s="98">
        <f t="shared" si="3"/>
        <v>120220.39</v>
      </c>
      <c r="AL20" s="78">
        <f t="shared" si="3"/>
        <v>0</v>
      </c>
      <c r="AM20" s="77">
        <f t="shared" si="3"/>
        <v>126757.41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2208</v>
      </c>
      <c r="BJ20" s="78">
        <f t="shared" si="3"/>
        <v>0</v>
      </c>
      <c r="BK20" s="77">
        <f t="shared" si="3"/>
        <v>0</v>
      </c>
      <c r="BL20" s="98">
        <f t="shared" si="3"/>
        <v>16097.23</v>
      </c>
      <c r="BM20" s="78">
        <f t="shared" si="3"/>
        <v>0</v>
      </c>
      <c r="BN20" s="77">
        <f t="shared" si="3"/>
        <v>16097.23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2114791.3000000003</v>
      </c>
      <c r="BW20" s="77">
        <f>BW10+BW11+BW12+BW13+BW14+BW15+BW16+BW17+BW18+BW19</f>
        <v>12063.34</v>
      </c>
      <c r="BX20" s="95">
        <f>BX10+BX11+BX12+BX13+BX14+BX15+BX16+BX17+BX18+BX19</f>
        <v>2131366.6500000004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475043.02</v>
      </c>
      <c r="E24" s="89">
        <v>200530.27</v>
      </c>
      <c r="F24" s="90">
        <v>353229.84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6405</v>
      </c>
      <c r="N24" s="89">
        <v>0</v>
      </c>
      <c r="O24" s="101">
        <v>42882.95</v>
      </c>
      <c r="P24" s="97">
        <v>0</v>
      </c>
      <c r="Q24" s="89">
        <v>0</v>
      </c>
      <c r="R24" s="101">
        <v>0</v>
      </c>
      <c r="S24" s="97"/>
      <c r="T24" s="89"/>
      <c r="U24" s="101"/>
      <c r="V24" s="97">
        <v>0</v>
      </c>
      <c r="W24" s="89">
        <v>0</v>
      </c>
      <c r="X24" s="101">
        <v>0</v>
      </c>
      <c r="Y24" s="97">
        <v>38095.619999999995</v>
      </c>
      <c r="Z24" s="89">
        <v>425000</v>
      </c>
      <c r="AA24" s="101">
        <v>229903.01</v>
      </c>
      <c r="AB24" s="97">
        <v>20700</v>
      </c>
      <c r="AC24" s="89">
        <v>0</v>
      </c>
      <c r="AD24" s="101">
        <v>73.81</v>
      </c>
      <c r="AE24" s="97">
        <v>360432.08</v>
      </c>
      <c r="AF24" s="89">
        <v>89929.54</v>
      </c>
      <c r="AG24" s="101">
        <v>388470.20000000007</v>
      </c>
      <c r="AH24" s="97"/>
      <c r="AI24" s="89"/>
      <c r="AJ24" s="101"/>
      <c r="AK24" s="97">
        <v>10291.58</v>
      </c>
      <c r="AL24" s="89">
        <v>0</v>
      </c>
      <c r="AM24" s="101">
        <v>38022.46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910967.2999999999</v>
      </c>
      <c r="BW24" s="77">
        <f t="shared" si="4"/>
        <v>715459.81</v>
      </c>
      <c r="BX24" s="79">
        <f t="shared" si="4"/>
        <v>1052582.2700000003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>
        <v>22500</v>
      </c>
      <c r="AF25" s="89">
        <v>0</v>
      </c>
      <c r="AG25" s="101">
        <v>22500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22500</v>
      </c>
      <c r="BW25" s="77">
        <f t="shared" si="4"/>
        <v>0</v>
      </c>
      <c r="BX25" s="79">
        <f t="shared" si="4"/>
        <v>22500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5000</v>
      </c>
      <c r="Q26" s="89">
        <v>0</v>
      </c>
      <c r="R26" s="101">
        <v>15000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5000</v>
      </c>
      <c r="BW26" s="77">
        <f t="shared" si="4"/>
        <v>0</v>
      </c>
      <c r="BX26" s="79">
        <f t="shared" si="4"/>
        <v>15000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475043.02</v>
      </c>
      <c r="E28" s="78">
        <f t="shared" si="5"/>
        <v>200530.27</v>
      </c>
      <c r="F28" s="79">
        <f t="shared" si="5"/>
        <v>353229.84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6405</v>
      </c>
      <c r="N28" s="78">
        <f t="shared" si="5"/>
        <v>0</v>
      </c>
      <c r="O28" s="77">
        <f t="shared" si="5"/>
        <v>42882.95</v>
      </c>
      <c r="P28" s="98">
        <f t="shared" si="5"/>
        <v>5000</v>
      </c>
      <c r="Q28" s="78">
        <f t="shared" si="5"/>
        <v>0</v>
      </c>
      <c r="R28" s="77">
        <f t="shared" si="5"/>
        <v>15000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38095.619999999995</v>
      </c>
      <c r="Z28" s="78">
        <f t="shared" si="5"/>
        <v>425000</v>
      </c>
      <c r="AA28" s="77">
        <f t="shared" si="5"/>
        <v>229903.01</v>
      </c>
      <c r="AB28" s="98">
        <f t="shared" si="5"/>
        <v>20700</v>
      </c>
      <c r="AC28" s="78">
        <f t="shared" si="5"/>
        <v>0</v>
      </c>
      <c r="AD28" s="77">
        <f t="shared" si="5"/>
        <v>73.81</v>
      </c>
      <c r="AE28" s="98">
        <f t="shared" si="5"/>
        <v>382932.08</v>
      </c>
      <c r="AF28" s="78">
        <f t="shared" si="5"/>
        <v>89929.54</v>
      </c>
      <c r="AG28" s="77">
        <f t="shared" si="5"/>
        <v>410970.20000000007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10291.58</v>
      </c>
      <c r="AL28" s="78">
        <f t="shared" si="6"/>
        <v>0</v>
      </c>
      <c r="AM28" s="77">
        <f t="shared" si="6"/>
        <v>38022.46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938467.2999999999</v>
      </c>
      <c r="BW28" s="77">
        <f>BW23+BW24+BW25+BW26+BW27</f>
        <v>715459.81</v>
      </c>
      <c r="BX28" s="95">
        <f>BX23+BX24+BX25+BX26+BX27</f>
        <v>1090082.2700000003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78827.61</v>
      </c>
      <c r="BM40" s="89">
        <v>0</v>
      </c>
      <c r="BN40" s="101">
        <v>78827.61</v>
      </c>
      <c r="BO40" s="97"/>
      <c r="BP40" s="89"/>
      <c r="BQ40" s="101"/>
      <c r="BR40" s="97"/>
      <c r="BS40" s="89"/>
      <c r="BT40" s="101"/>
      <c r="BU40" s="76"/>
      <c r="BV40" s="85">
        <f t="shared" si="10"/>
        <v>78827.61</v>
      </c>
      <c r="BW40" s="77">
        <f t="shared" si="10"/>
        <v>0</v>
      </c>
      <c r="BX40" s="79">
        <f t="shared" si="10"/>
        <v>78827.61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78827.61</v>
      </c>
      <c r="BM42" s="78">
        <f t="shared" si="12"/>
        <v>0</v>
      </c>
      <c r="BN42" s="77">
        <f t="shared" si="12"/>
        <v>78827.61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78827.61</v>
      </c>
      <c r="BW42" s="77">
        <f>BW38+BW39+BW40+BW41</f>
        <v>0</v>
      </c>
      <c r="BX42" s="95">
        <f>BX38+BX39+BX40+BX41</f>
        <v>78827.61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357090.56</v>
      </c>
      <c r="BS49" s="89">
        <v>0</v>
      </c>
      <c r="BT49" s="101">
        <v>339603.94</v>
      </c>
      <c r="BU49" s="76"/>
      <c r="BV49" s="85">
        <f aca="true" t="shared" si="15" ref="BV49:BX50">D49+G49+J49+M49+P49+S49+V49+Y49+AB49+AE49+AH49+AK49+AN49+AQ49+AT49+AW49+AZ49+BC49+BF49+BI49+BL49+BO49+BR49</f>
        <v>357090.56</v>
      </c>
      <c r="BW49" s="77">
        <f t="shared" si="15"/>
        <v>0</v>
      </c>
      <c r="BX49" s="79">
        <f t="shared" si="15"/>
        <v>339603.94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36576.45</v>
      </c>
      <c r="BS50" s="89">
        <v>0</v>
      </c>
      <c r="BT50" s="101">
        <v>31400.90000000001</v>
      </c>
      <c r="BU50" s="76"/>
      <c r="BV50" s="85">
        <f t="shared" si="15"/>
        <v>36576.45</v>
      </c>
      <c r="BW50" s="77">
        <f t="shared" si="15"/>
        <v>0</v>
      </c>
      <c r="BX50" s="79">
        <f t="shared" si="15"/>
        <v>31400.90000000001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393667.01</v>
      </c>
      <c r="BS51" s="78">
        <f>BS49+BS50</f>
        <v>0</v>
      </c>
      <c r="BT51" s="77">
        <f>BT49+BT50</f>
        <v>371004.84</v>
      </c>
      <c r="BU51" s="85"/>
      <c r="BV51" s="85">
        <f>BV49+BV50</f>
        <v>393667.01</v>
      </c>
      <c r="BW51" s="77">
        <f>BW49+BW50</f>
        <v>0</v>
      </c>
      <c r="BX51" s="95">
        <f>BX49+BX50</f>
        <v>371004.84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1275826.87</v>
      </c>
      <c r="E53" s="86">
        <f t="shared" si="18"/>
        <v>212593.61</v>
      </c>
      <c r="F53" s="86">
        <f t="shared" si="18"/>
        <v>1172989.49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85820.82</v>
      </c>
      <c r="K53" s="86">
        <f t="shared" si="18"/>
        <v>0</v>
      </c>
      <c r="L53" s="86">
        <f t="shared" si="18"/>
        <v>85356.37000000002</v>
      </c>
      <c r="M53" s="86">
        <f t="shared" si="18"/>
        <v>122907.65</v>
      </c>
      <c r="N53" s="86">
        <f t="shared" si="18"/>
        <v>0</v>
      </c>
      <c r="O53" s="86">
        <f t="shared" si="18"/>
        <v>174191.88</v>
      </c>
      <c r="P53" s="86">
        <f t="shared" si="18"/>
        <v>13042.24</v>
      </c>
      <c r="Q53" s="86">
        <f t="shared" si="18"/>
        <v>0</v>
      </c>
      <c r="R53" s="86">
        <f t="shared" si="18"/>
        <v>23042.239999999998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22237.5</v>
      </c>
      <c r="W53" s="86">
        <f t="shared" si="18"/>
        <v>0</v>
      </c>
      <c r="X53" s="86">
        <f t="shared" si="18"/>
        <v>6899.1</v>
      </c>
      <c r="Y53" s="86">
        <f t="shared" si="18"/>
        <v>235365.96000000002</v>
      </c>
      <c r="Z53" s="86">
        <f t="shared" si="18"/>
        <v>425000</v>
      </c>
      <c r="AA53" s="86">
        <f t="shared" si="18"/>
        <v>421888.2</v>
      </c>
      <c r="AB53" s="86">
        <f t="shared" si="18"/>
        <v>508855.2</v>
      </c>
      <c r="AC53" s="86">
        <f t="shared" si="18"/>
        <v>0</v>
      </c>
      <c r="AD53" s="86">
        <f t="shared" si="18"/>
        <v>497200.9100000001</v>
      </c>
      <c r="AE53" s="86">
        <f t="shared" si="18"/>
        <v>637885.16</v>
      </c>
      <c r="AF53" s="86">
        <f t="shared" si="18"/>
        <v>89929.54</v>
      </c>
      <c r="AG53" s="86">
        <f t="shared" si="18"/>
        <v>659003.6300000001</v>
      </c>
      <c r="AH53" s="86">
        <f t="shared" si="18"/>
        <v>2500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130511.97</v>
      </c>
      <c r="AL53" s="86">
        <f t="shared" si="19"/>
        <v>0</v>
      </c>
      <c r="AM53" s="86">
        <f t="shared" si="19"/>
        <v>164779.87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2208</v>
      </c>
      <c r="BJ53" s="86">
        <f t="shared" si="19"/>
        <v>0</v>
      </c>
      <c r="BK53" s="86">
        <f t="shared" si="19"/>
        <v>0</v>
      </c>
      <c r="BL53" s="86">
        <f t="shared" si="19"/>
        <v>94924.84</v>
      </c>
      <c r="BM53" s="86">
        <f t="shared" si="19"/>
        <v>0</v>
      </c>
      <c r="BN53" s="86">
        <f t="shared" si="19"/>
        <v>94924.84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393667.01</v>
      </c>
      <c r="BS53" s="86">
        <f t="shared" si="19"/>
        <v>0</v>
      </c>
      <c r="BT53" s="86">
        <f t="shared" si="19"/>
        <v>371004.84</v>
      </c>
      <c r="BU53" s="86">
        <f>BU8</f>
        <v>0</v>
      </c>
      <c r="BV53" s="102">
        <f>BV8+BV20+BV28+BV35+BV42+BV46+BV51</f>
        <v>3525753.2199999997</v>
      </c>
      <c r="BW53" s="87">
        <f>BW20+BW28+BW35+BW42+BW46+BW51</f>
        <v>727523.15</v>
      </c>
      <c r="BX53" s="87">
        <f>BX20+BX28+BX35+BX42+BX46+BX51</f>
        <v>3671281.3700000006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490348.15999999957</v>
      </c>
      <c r="BW54" s="93"/>
      <c r="BX54" s="94">
        <f>IF((Spese_Rendiconto_2023!BX53-Entrate_Rendiconto_2023!E58)&lt;0,Entrate_Rendiconto_2023!E58-Spese_Rendiconto_2023!BX53,0)</f>
        <v>2467961.5800000005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2024-05-29T07:27:55Z</dcterms:modified>
  <cp:category/>
  <cp:version/>
  <cp:contentType/>
  <cp:contentStatus/>
</cp:coreProperties>
</file>