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<sst xmlns="http://schemas.openxmlformats.org/spreadsheetml/2006/main" count="870" uniqueCount="149">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</sst>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41608.04</v>
      </c>
      <c r="E6" s="40"/>
    </row>
    <row r="7" spans="2:5" ht="15">
      <c r="B7" s="8"/>
      <c r="C7" s="5" t="s">
        <v>6</v>
      </c>
      <c r="D7" s="39">
        <v>787417.03</v>
      </c>
      <c r="E7" s="40"/>
    </row>
    <row r="8" spans="2:5" ht="15.75" thickBot="1">
      <c r="B8" s="9"/>
      <c r="C8" s="6" t="s">
        <v>7</v>
      </c>
      <c r="D8" s="41"/>
      <c r="E8" s="42">
        <v>2349120.12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1715894.4</v>
      </c>
      <c r="E10" s="45">
        <v>1843098.3599999996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17495.91</v>
      </c>
      <c r="E14" s="45">
        <v>16918.8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1733390.3099999998</v>
      </c>
      <c r="E16" s="51">
        <f>E10+E11+E12+E13+E14+E15</f>
        <v>1860017.1599999997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195835.24000000002</v>
      </c>
      <c r="E18" s="45">
        <v>206423.29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195835.24000000002</v>
      </c>
      <c r="E23" s="51">
        <f>E18+E19+E20+E21+E22</f>
        <v>206423.29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202892.46</v>
      </c>
      <c r="E25" s="45">
        <v>199610.95</v>
      </c>
    </row>
    <row r="26" spans="2:5" ht="15">
      <c r="B26" s="13">
        <v>30200</v>
      </c>
      <c r="C26" s="54" t="s">
        <v>28</v>
      </c>
      <c r="D26" s="39">
        <v>2098.15</v>
      </c>
      <c r="E26" s="45">
        <v>1878.35</v>
      </c>
    </row>
    <row r="27" spans="2:5" ht="15">
      <c r="B27" s="13">
        <v>30300</v>
      </c>
      <c r="C27" s="54" t="s">
        <v>29</v>
      </c>
      <c r="D27" s="39">
        <v>1.75</v>
      </c>
      <c r="E27" s="45">
        <v>0.84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123068.88</v>
      </c>
      <c r="E29" s="50">
        <v>75474.54000000001</v>
      </c>
    </row>
    <row r="30" spans="2:5" ht="15.75" thickBot="1">
      <c r="B30" s="16">
        <v>30000</v>
      </c>
      <c r="C30" s="15" t="s">
        <v>32</v>
      </c>
      <c r="D30" s="48">
        <f>D25+D26+D27+D28+D29</f>
        <v>328061.24</v>
      </c>
      <c r="E30" s="51">
        <f>E25+E26+E27+E28+E29</f>
        <v>276964.68000000005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25447.53</v>
      </c>
      <c r="E32" s="45">
        <v>24293.53</v>
      </c>
    </row>
    <row r="33" spans="2:5" ht="15">
      <c r="B33" s="13">
        <v>40200</v>
      </c>
      <c r="C33" s="54" t="s">
        <v>36</v>
      </c>
      <c r="D33" s="61">
        <v>645649.24</v>
      </c>
      <c r="E33" s="59">
        <v>731064.91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89256.36</v>
      </c>
      <c r="E36" s="50">
        <v>89256.36</v>
      </c>
    </row>
    <row r="37" spans="2:5" ht="15.75" thickBot="1">
      <c r="B37" s="16">
        <v>40000</v>
      </c>
      <c r="C37" s="15" t="s">
        <v>40</v>
      </c>
      <c r="D37" s="48">
        <f>D32+D33+D34+D35+D36</f>
        <v>760353.13</v>
      </c>
      <c r="E37" s="51">
        <f>E32+E33+E34+E35+E36</f>
        <v>844614.8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311413.6200000001</v>
      </c>
      <c r="E54" s="45">
        <v>312608.6</v>
      </c>
    </row>
    <row r="55" spans="2:5" ht="15">
      <c r="B55" s="13">
        <v>90200</v>
      </c>
      <c r="C55" s="54" t="s">
        <v>62</v>
      </c>
      <c r="D55" s="61">
        <v>62499.869999999995</v>
      </c>
      <c r="E55" s="62">
        <v>67402.90999999997</v>
      </c>
    </row>
    <row r="56" spans="2:5" ht="15.75" thickBot="1">
      <c r="B56" s="16">
        <v>90000</v>
      </c>
      <c r="C56" s="15" t="s">
        <v>63</v>
      </c>
      <c r="D56" s="48">
        <f>D54+D55</f>
        <v>373913.4900000001</v>
      </c>
      <c r="E56" s="51">
        <f>E54+E55</f>
        <v>380011.50999999995</v>
      </c>
    </row>
    <row r="57" spans="2:5" ht="16.5" thickBot="1" thickTop="1">
      <c r="B57" s="109" t="s">
        <v>64</v>
      </c>
      <c r="C57" s="110"/>
      <c r="D57" s="52">
        <f>D16+D23+D30+D37+D43+D49+D52+D56</f>
        <v>3391553.41</v>
      </c>
      <c r="E57" s="55">
        <f>E16+E23+E30+E37+E43+E49+E52+E56</f>
        <v>3568031.4399999995</v>
      </c>
    </row>
    <row r="58" spans="2:5" ht="16.5" thickBot="1" thickTop="1">
      <c r="B58" s="109" t="s">
        <v>65</v>
      </c>
      <c r="C58" s="110"/>
      <c r="D58" s="52">
        <f>D57+D5+D6+D7+D8</f>
        <v>4220578.48</v>
      </c>
      <c r="E58" s="55">
        <f>E57+E5+E6+E7+E8</f>
        <v>5917151.56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217621.12</v>
      </c>
      <c r="E10" s="89">
        <v>12100</v>
      </c>
      <c r="F10" s="90">
        <v>222514.39000000004</v>
      </c>
      <c r="G10" s="88"/>
      <c r="H10" s="89"/>
      <c r="I10" s="90"/>
      <c r="J10" s="97">
        <v>91793.07</v>
      </c>
      <c r="K10" s="89">
        <v>0</v>
      </c>
      <c r="L10" s="101">
        <v>94593.1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60111.91</v>
      </c>
      <c r="AF10" s="89">
        <v>0</v>
      </c>
      <c r="AG10" s="90">
        <v>61751.7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369526.1</v>
      </c>
      <c r="BW10" s="77">
        <f aca="true" t="shared" si="1" ref="BW10:BW19">E10+H10+K10+N10+Q10+T10+W10+Z10+AC10+AF10+AI10+AL10+AO10+AR10+AU10+AX10+BA10+BD10+BG10+BJ10+BM10+BP10+BS10</f>
        <v>12100</v>
      </c>
      <c r="BX10" s="79">
        <f aca="true" t="shared" si="2" ref="BX10:BX19">F10+I10+L10+O10+R10+U10+X10+AA10+AD10+AG10+AJ10+AM10+AP10+AS10+AV10+AY10+BB10+BE10+BH10+BK10+BN10+BQ10+BT10</f>
        <v>378859.19000000006</v>
      </c>
    </row>
    <row r="11" spans="2:76" ht="15">
      <c r="B11" s="13">
        <v>102</v>
      </c>
      <c r="C11" s="25" t="s">
        <v>92</v>
      </c>
      <c r="D11" s="88">
        <v>33772.02</v>
      </c>
      <c r="E11" s="89">
        <v>0</v>
      </c>
      <c r="F11" s="90">
        <v>37673.00999999999</v>
      </c>
      <c r="G11" s="88"/>
      <c r="H11" s="89"/>
      <c r="I11" s="90"/>
      <c r="J11" s="97">
        <v>5738.67</v>
      </c>
      <c r="K11" s="89">
        <v>0</v>
      </c>
      <c r="L11" s="101">
        <v>6451.3099999999995</v>
      </c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4382.94</v>
      </c>
      <c r="AF11" s="89">
        <v>0</v>
      </c>
      <c r="AG11" s="90">
        <v>4905.53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43893.63</v>
      </c>
      <c r="BW11" s="77">
        <f t="shared" si="1"/>
        <v>0</v>
      </c>
      <c r="BX11" s="79">
        <f t="shared" si="2"/>
        <v>49029.849999999984</v>
      </c>
    </row>
    <row r="12" spans="2:76" ht="15">
      <c r="B12" s="13">
        <v>103</v>
      </c>
      <c r="C12" s="25" t="s">
        <v>93</v>
      </c>
      <c r="D12" s="88">
        <v>274233.39000000013</v>
      </c>
      <c r="E12" s="89">
        <v>27206</v>
      </c>
      <c r="F12" s="90">
        <v>281398.41000000003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127296.06000000001</v>
      </c>
      <c r="N12" s="89">
        <v>0</v>
      </c>
      <c r="O12" s="90">
        <v>130693.36</v>
      </c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0</v>
      </c>
      <c r="Y12" s="91">
        <v>117893.30000000002</v>
      </c>
      <c r="Z12" s="89">
        <v>0</v>
      </c>
      <c r="AA12" s="90">
        <v>97095.98999999999</v>
      </c>
      <c r="AB12" s="91">
        <v>464503.17</v>
      </c>
      <c r="AC12" s="89">
        <v>0</v>
      </c>
      <c r="AD12" s="90">
        <v>501221.25000000006</v>
      </c>
      <c r="AE12" s="91">
        <v>138390.86000000002</v>
      </c>
      <c r="AF12" s="89">
        <v>0</v>
      </c>
      <c r="AG12" s="90">
        <v>155549.33999999997</v>
      </c>
      <c r="AH12" s="91"/>
      <c r="AI12" s="89"/>
      <c r="AJ12" s="90"/>
      <c r="AK12" s="91">
        <v>81346.24</v>
      </c>
      <c r="AL12" s="89">
        <v>0</v>
      </c>
      <c r="AM12" s="90">
        <v>93663.93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1203663.0200000003</v>
      </c>
      <c r="BW12" s="77">
        <f t="shared" si="1"/>
        <v>27206</v>
      </c>
      <c r="BX12" s="79">
        <f t="shared" si="2"/>
        <v>1259622.28</v>
      </c>
    </row>
    <row r="13" spans="2:76" ht="15">
      <c r="B13" s="13">
        <v>104</v>
      </c>
      <c r="C13" s="25" t="s">
        <v>19</v>
      </c>
      <c r="D13" s="88">
        <v>127676.39000000001</v>
      </c>
      <c r="E13" s="89">
        <v>0</v>
      </c>
      <c r="F13" s="90">
        <v>113538.21</v>
      </c>
      <c r="G13" s="88"/>
      <c r="H13" s="89"/>
      <c r="I13" s="90"/>
      <c r="J13" s="97"/>
      <c r="K13" s="89"/>
      <c r="L13" s="101"/>
      <c r="M13" s="91">
        <v>7794.9400000000005</v>
      </c>
      <c r="N13" s="89">
        <v>0</v>
      </c>
      <c r="O13" s="90">
        <v>8563.23</v>
      </c>
      <c r="P13" s="91">
        <v>9964.96</v>
      </c>
      <c r="Q13" s="89">
        <v>0</v>
      </c>
      <c r="R13" s="90">
        <v>18290.239999999998</v>
      </c>
      <c r="S13" s="91"/>
      <c r="T13" s="89"/>
      <c r="U13" s="90"/>
      <c r="V13" s="91">
        <v>7000</v>
      </c>
      <c r="W13" s="89">
        <v>0</v>
      </c>
      <c r="X13" s="90">
        <v>10000</v>
      </c>
      <c r="Y13" s="91"/>
      <c r="Z13" s="89"/>
      <c r="AA13" s="90"/>
      <c r="AB13" s="91">
        <v>5830.94</v>
      </c>
      <c r="AC13" s="89">
        <v>0</v>
      </c>
      <c r="AD13" s="90">
        <v>14978.939999999999</v>
      </c>
      <c r="AE13" s="91">
        <v>6659.24</v>
      </c>
      <c r="AF13" s="89">
        <v>0</v>
      </c>
      <c r="AG13" s="90">
        <v>6615.570000000001</v>
      </c>
      <c r="AH13" s="91">
        <v>0</v>
      </c>
      <c r="AI13" s="89">
        <v>0</v>
      </c>
      <c r="AJ13" s="90">
        <v>2345</v>
      </c>
      <c r="AK13" s="91">
        <v>43398.95</v>
      </c>
      <c r="AL13" s="89">
        <v>0</v>
      </c>
      <c r="AM13" s="90">
        <v>64726.119999999995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208325.41999999998</v>
      </c>
      <c r="BW13" s="77">
        <f t="shared" si="1"/>
        <v>0</v>
      </c>
      <c r="BX13" s="79">
        <f t="shared" si="2"/>
        <v>239057.31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22461.06</v>
      </c>
      <c r="BM16" s="89">
        <v>0</v>
      </c>
      <c r="BN16" s="90">
        <v>22461.06</v>
      </c>
      <c r="BO16" s="91"/>
      <c r="BP16" s="89"/>
      <c r="BQ16" s="90"/>
      <c r="BR16" s="97"/>
      <c r="BS16" s="89"/>
      <c r="BT16" s="101"/>
      <c r="BU16" s="76"/>
      <c r="BV16" s="85">
        <f t="shared" si="0"/>
        <v>22461.06</v>
      </c>
      <c r="BW16" s="77">
        <f t="shared" si="1"/>
        <v>0</v>
      </c>
      <c r="BX16" s="79">
        <f t="shared" si="2"/>
        <v>22461.06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1381.04</v>
      </c>
      <c r="E18" s="89">
        <v>0</v>
      </c>
      <c r="F18" s="90">
        <v>2616.41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1381.04</v>
      </c>
      <c r="BW18" s="77">
        <f t="shared" si="1"/>
        <v>0</v>
      </c>
      <c r="BX18" s="79">
        <f t="shared" si="2"/>
        <v>2616.41</v>
      </c>
    </row>
    <row r="19" spans="2:76" ht="15">
      <c r="B19" s="13">
        <v>110</v>
      </c>
      <c r="C19" s="25" t="s">
        <v>98</v>
      </c>
      <c r="D19" s="88">
        <v>42958.78999999999</v>
      </c>
      <c r="E19" s="89">
        <v>0</v>
      </c>
      <c r="F19" s="90">
        <v>45598.649999999994</v>
      </c>
      <c r="G19" s="88"/>
      <c r="H19" s="89"/>
      <c r="I19" s="90"/>
      <c r="J19" s="97">
        <v>1342.77</v>
      </c>
      <c r="K19" s="89">
        <v>0</v>
      </c>
      <c r="L19" s="101">
        <v>1342.77</v>
      </c>
      <c r="M19" s="97">
        <v>1250</v>
      </c>
      <c r="N19" s="89">
        <v>0</v>
      </c>
      <c r="O19" s="101">
        <v>1250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45551.55999999999</v>
      </c>
      <c r="BW19" s="77">
        <f t="shared" si="1"/>
        <v>0</v>
      </c>
      <c r="BX19" s="79">
        <f t="shared" si="2"/>
        <v>48191.41999999999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697642.7500000002</v>
      </c>
      <c r="E20" s="78">
        <f t="shared" si="3"/>
        <v>39306</v>
      </c>
      <c r="F20" s="79">
        <f t="shared" si="3"/>
        <v>703339.0800000001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98874.51000000001</v>
      </c>
      <c r="K20" s="78">
        <f t="shared" si="3"/>
        <v>0</v>
      </c>
      <c r="L20" s="77">
        <f t="shared" si="3"/>
        <v>102387.18000000001</v>
      </c>
      <c r="M20" s="98">
        <f t="shared" si="3"/>
        <v>136341</v>
      </c>
      <c r="N20" s="78">
        <f t="shared" si="3"/>
        <v>0</v>
      </c>
      <c r="O20" s="77">
        <f t="shared" si="3"/>
        <v>140506.59</v>
      </c>
      <c r="P20" s="98">
        <f t="shared" si="3"/>
        <v>9964.96</v>
      </c>
      <c r="Q20" s="78">
        <f t="shared" si="3"/>
        <v>0</v>
      </c>
      <c r="R20" s="77">
        <f t="shared" si="3"/>
        <v>18290.239999999998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7000</v>
      </c>
      <c r="W20" s="78">
        <f t="shared" si="3"/>
        <v>0</v>
      </c>
      <c r="X20" s="77">
        <f t="shared" si="3"/>
        <v>10000</v>
      </c>
      <c r="Y20" s="98">
        <f t="shared" si="3"/>
        <v>117893.30000000002</v>
      </c>
      <c r="Z20" s="78">
        <f t="shared" si="3"/>
        <v>0</v>
      </c>
      <c r="AA20" s="77">
        <f t="shared" si="3"/>
        <v>97095.98999999999</v>
      </c>
      <c r="AB20" s="98">
        <f t="shared" si="3"/>
        <v>470334.11</v>
      </c>
      <c r="AC20" s="78">
        <f t="shared" si="3"/>
        <v>0</v>
      </c>
      <c r="AD20" s="77">
        <f t="shared" si="3"/>
        <v>516200.19000000006</v>
      </c>
      <c r="AE20" s="98">
        <f t="shared" si="3"/>
        <v>209544.95</v>
      </c>
      <c r="AF20" s="78">
        <f t="shared" si="3"/>
        <v>0</v>
      </c>
      <c r="AG20" s="77">
        <f t="shared" si="3"/>
        <v>228822.13999999996</v>
      </c>
      <c r="AH20" s="98">
        <f t="shared" si="3"/>
        <v>0</v>
      </c>
      <c r="AI20" s="78">
        <f t="shared" si="3"/>
        <v>0</v>
      </c>
      <c r="AJ20" s="77">
        <f t="shared" si="3"/>
        <v>2345</v>
      </c>
      <c r="AK20" s="98">
        <f t="shared" si="3"/>
        <v>124745.19</v>
      </c>
      <c r="AL20" s="78">
        <f t="shared" si="3"/>
        <v>0</v>
      </c>
      <c r="AM20" s="77">
        <f t="shared" si="3"/>
        <v>158390.05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22461.06</v>
      </c>
      <c r="BM20" s="78">
        <f t="shared" si="3"/>
        <v>0</v>
      </c>
      <c r="BN20" s="77">
        <f t="shared" si="3"/>
        <v>22461.06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1894801.8300000003</v>
      </c>
      <c r="BW20" s="77">
        <f>BW10+BW11+BW12+BW13+BW14+BW15+BW16+BW17+BW18+BW19</f>
        <v>39306</v>
      </c>
      <c r="BX20" s="95">
        <f>BX10+BX11+BX12+BX13+BX14+BX15+BX16+BX17+BX18+BX19</f>
        <v>1999837.52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282369.64999999997</v>
      </c>
      <c r="E24" s="89">
        <v>0</v>
      </c>
      <c r="F24" s="90">
        <v>107516.79999999999</v>
      </c>
      <c r="G24" s="88"/>
      <c r="H24" s="89"/>
      <c r="I24" s="90"/>
      <c r="J24" s="97">
        <v>0</v>
      </c>
      <c r="K24" s="89">
        <v>9516</v>
      </c>
      <c r="L24" s="101">
        <v>0</v>
      </c>
      <c r="M24" s="97">
        <v>138981.94999999998</v>
      </c>
      <c r="N24" s="89">
        <v>0</v>
      </c>
      <c r="O24" s="101">
        <v>15156.4</v>
      </c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>
        <v>0</v>
      </c>
      <c r="Y24" s="97">
        <v>108533.01</v>
      </c>
      <c r="Z24" s="89">
        <v>0</v>
      </c>
      <c r="AA24" s="101">
        <v>37943.17</v>
      </c>
      <c r="AB24" s="97">
        <v>103209.61</v>
      </c>
      <c r="AC24" s="89">
        <v>93265.1</v>
      </c>
      <c r="AD24" s="101">
        <v>187144.54</v>
      </c>
      <c r="AE24" s="97">
        <v>38926.03999999999</v>
      </c>
      <c r="AF24" s="89">
        <v>0</v>
      </c>
      <c r="AG24" s="101">
        <v>71357.96</v>
      </c>
      <c r="AH24" s="97"/>
      <c r="AI24" s="89"/>
      <c r="AJ24" s="101"/>
      <c r="AK24" s="97">
        <v>108253.57</v>
      </c>
      <c r="AL24" s="89">
        <v>0</v>
      </c>
      <c r="AM24" s="101">
        <v>65613.98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780273.8300000001</v>
      </c>
      <c r="BW24" s="77">
        <f t="shared" si="4"/>
        <v>102781.1</v>
      </c>
      <c r="BX24" s="79">
        <f t="shared" si="4"/>
        <v>484732.85000000003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3050</v>
      </c>
      <c r="AB25" s="97">
        <v>0</v>
      </c>
      <c r="AC25" s="89">
        <v>0</v>
      </c>
      <c r="AD25" s="101">
        <v>0</v>
      </c>
      <c r="AE25" s="97">
        <v>22500</v>
      </c>
      <c r="AF25" s="89">
        <v>0</v>
      </c>
      <c r="AG25" s="101">
        <v>22500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22500</v>
      </c>
      <c r="BW25" s="77">
        <f t="shared" si="4"/>
        <v>0</v>
      </c>
      <c r="BX25" s="79">
        <f t="shared" si="4"/>
        <v>25550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>
        <v>24665.82</v>
      </c>
      <c r="Z27" s="89">
        <v>0</v>
      </c>
      <c r="AA27" s="101">
        <v>24665.82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24665.82</v>
      </c>
      <c r="BW27" s="77">
        <f t="shared" si="4"/>
        <v>0</v>
      </c>
      <c r="BX27" s="79">
        <f t="shared" si="4"/>
        <v>24665.82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282369.64999999997</v>
      </c>
      <c r="E28" s="78">
        <f t="shared" si="5"/>
        <v>0</v>
      </c>
      <c r="F28" s="79">
        <f t="shared" si="5"/>
        <v>107516.79999999999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9516</v>
      </c>
      <c r="L28" s="77">
        <f t="shared" si="5"/>
        <v>0</v>
      </c>
      <c r="M28" s="98">
        <f t="shared" si="5"/>
        <v>138981.94999999998</v>
      </c>
      <c r="N28" s="78">
        <f t="shared" si="5"/>
        <v>0</v>
      </c>
      <c r="O28" s="77">
        <f t="shared" si="5"/>
        <v>15156.4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133198.83</v>
      </c>
      <c r="Z28" s="78">
        <f t="shared" si="5"/>
        <v>0</v>
      </c>
      <c r="AA28" s="77">
        <f t="shared" si="5"/>
        <v>65658.98999999999</v>
      </c>
      <c r="AB28" s="98">
        <f t="shared" si="5"/>
        <v>103209.61</v>
      </c>
      <c r="AC28" s="78">
        <f t="shared" si="5"/>
        <v>93265.1</v>
      </c>
      <c r="AD28" s="77">
        <f t="shared" si="5"/>
        <v>187144.54</v>
      </c>
      <c r="AE28" s="98">
        <f t="shared" si="5"/>
        <v>61426.03999999999</v>
      </c>
      <c r="AF28" s="78">
        <f t="shared" si="5"/>
        <v>0</v>
      </c>
      <c r="AG28" s="77">
        <f t="shared" si="5"/>
        <v>93857.96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108253.57</v>
      </c>
      <c r="AL28" s="78">
        <f t="shared" si="6"/>
        <v>0</v>
      </c>
      <c r="AM28" s="77">
        <f t="shared" si="6"/>
        <v>65613.98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827439.65</v>
      </c>
      <c r="BW28" s="77">
        <f>BW23+BW24+BW25+BW26+BW27</f>
        <v>102781.1</v>
      </c>
      <c r="BX28" s="95">
        <f>BX23+BX24+BX25+BX26+BX27</f>
        <v>534948.67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72463.78</v>
      </c>
      <c r="BM40" s="89">
        <v>0</v>
      </c>
      <c r="BN40" s="101">
        <v>72463.78</v>
      </c>
      <c r="BO40" s="97"/>
      <c r="BP40" s="89"/>
      <c r="BQ40" s="101"/>
      <c r="BR40" s="97"/>
      <c r="BS40" s="89"/>
      <c r="BT40" s="101"/>
      <c r="BU40" s="76"/>
      <c r="BV40" s="85">
        <f t="shared" si="10"/>
        <v>72463.78</v>
      </c>
      <c r="BW40" s="77">
        <f t="shared" si="10"/>
        <v>0</v>
      </c>
      <c r="BX40" s="79">
        <f t="shared" si="10"/>
        <v>72463.78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72463.78</v>
      </c>
      <c r="BM42" s="78">
        <f t="shared" si="12"/>
        <v>0</v>
      </c>
      <c r="BN42" s="77">
        <f t="shared" si="12"/>
        <v>72463.78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72463.78</v>
      </c>
      <c r="BW42" s="77">
        <f>BW38+BW39+BW40+BW41</f>
        <v>0</v>
      </c>
      <c r="BX42" s="95">
        <f>BX38+BX39+BX40+BX41</f>
        <v>72463.78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311413.62</v>
      </c>
      <c r="BS49" s="89">
        <v>0</v>
      </c>
      <c r="BT49" s="101">
        <v>322106.32</v>
      </c>
      <c r="BU49" s="76"/>
      <c r="BV49" s="85">
        <f aca="true" t="shared" si="15" ref="BV49:BX50">D49+G49+J49+M49+P49+S49+V49+Y49+AB49+AE49+AH49+AK49+AN49+AQ49+AT49+AW49+AZ49+BC49+BF49+BI49+BL49+BO49+BR49</f>
        <v>311413.62</v>
      </c>
      <c r="BW49" s="77">
        <f t="shared" si="15"/>
        <v>0</v>
      </c>
      <c r="BX49" s="79">
        <f t="shared" si="15"/>
        <v>322106.32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62499.869999999995</v>
      </c>
      <c r="BS50" s="89">
        <v>0</v>
      </c>
      <c r="BT50" s="101">
        <v>19478.090000000004</v>
      </c>
      <c r="BU50" s="76"/>
      <c r="BV50" s="85">
        <f t="shared" si="15"/>
        <v>62499.869999999995</v>
      </c>
      <c r="BW50" s="77">
        <f t="shared" si="15"/>
        <v>0</v>
      </c>
      <c r="BX50" s="79">
        <f t="shared" si="15"/>
        <v>19478.090000000004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373913.49</v>
      </c>
      <c r="BS51" s="78">
        <f>BS49+BS50</f>
        <v>0</v>
      </c>
      <c r="BT51" s="77">
        <f>BT49+BT50</f>
        <v>341584.41000000003</v>
      </c>
      <c r="BU51" s="85"/>
      <c r="BV51" s="85">
        <f>BV49+BV50</f>
        <v>373913.49</v>
      </c>
      <c r="BW51" s="77">
        <f>BW49+BW50</f>
        <v>0</v>
      </c>
      <c r="BX51" s="95">
        <f>BX49+BX50</f>
        <v>341584.41000000003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980012.4000000001</v>
      </c>
      <c r="E53" s="86">
        <f t="shared" si="18"/>
        <v>39306</v>
      </c>
      <c r="F53" s="86">
        <f t="shared" si="18"/>
        <v>810855.8800000001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98874.51000000001</v>
      </c>
      <c r="K53" s="86">
        <f t="shared" si="18"/>
        <v>9516</v>
      </c>
      <c r="L53" s="86">
        <f t="shared" si="18"/>
        <v>102387.18000000001</v>
      </c>
      <c r="M53" s="86">
        <f t="shared" si="18"/>
        <v>275322.94999999995</v>
      </c>
      <c r="N53" s="86">
        <f t="shared" si="18"/>
        <v>0</v>
      </c>
      <c r="O53" s="86">
        <f t="shared" si="18"/>
        <v>155662.99</v>
      </c>
      <c r="P53" s="86">
        <f t="shared" si="18"/>
        <v>9964.96</v>
      </c>
      <c r="Q53" s="86">
        <f t="shared" si="18"/>
        <v>0</v>
      </c>
      <c r="R53" s="86">
        <f t="shared" si="18"/>
        <v>18290.239999999998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7000</v>
      </c>
      <c r="W53" s="86">
        <f t="shared" si="18"/>
        <v>0</v>
      </c>
      <c r="X53" s="86">
        <f t="shared" si="18"/>
        <v>10000</v>
      </c>
      <c r="Y53" s="86">
        <f t="shared" si="18"/>
        <v>251092.13</v>
      </c>
      <c r="Z53" s="86">
        <f t="shared" si="18"/>
        <v>0</v>
      </c>
      <c r="AA53" s="86">
        <f t="shared" si="18"/>
        <v>162754.97999999998</v>
      </c>
      <c r="AB53" s="86">
        <f t="shared" si="18"/>
        <v>573543.72</v>
      </c>
      <c r="AC53" s="86">
        <f t="shared" si="18"/>
        <v>93265.1</v>
      </c>
      <c r="AD53" s="86">
        <f t="shared" si="18"/>
        <v>703344.7300000001</v>
      </c>
      <c r="AE53" s="86">
        <f t="shared" si="18"/>
        <v>270970.99</v>
      </c>
      <c r="AF53" s="86">
        <f t="shared" si="18"/>
        <v>0</v>
      </c>
      <c r="AG53" s="86">
        <f t="shared" si="18"/>
        <v>322680.1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2345</v>
      </c>
      <c r="AK53" s="86">
        <f t="shared" si="19"/>
        <v>232998.76</v>
      </c>
      <c r="AL53" s="86">
        <f t="shared" si="19"/>
        <v>0</v>
      </c>
      <c r="AM53" s="86">
        <f t="shared" si="19"/>
        <v>224004.02999999997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94924.84</v>
      </c>
      <c r="BM53" s="86">
        <f t="shared" si="19"/>
        <v>0</v>
      </c>
      <c r="BN53" s="86">
        <f t="shared" si="19"/>
        <v>94924.84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373913.49</v>
      </c>
      <c r="BS53" s="86">
        <f t="shared" si="19"/>
        <v>0</v>
      </c>
      <c r="BT53" s="86">
        <f t="shared" si="19"/>
        <v>341584.41000000003</v>
      </c>
      <c r="BU53" s="86">
        <f>BU8</f>
        <v>0</v>
      </c>
      <c r="BV53" s="102">
        <f>BV8+BV20+BV28+BV35+BV42+BV46+BV51</f>
        <v>3168618.75</v>
      </c>
      <c r="BW53" s="87">
        <f>BW20+BW28+BW35+BW42+BW46+BW51</f>
        <v>142087.1</v>
      </c>
      <c r="BX53" s="87">
        <f>BX20+BX28+BX35+BX42+BX46+BX51</f>
        <v>2948834.38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909872.6300000005</v>
      </c>
      <c r="BW54" s="93"/>
      <c r="BX54" s="94">
        <f>IF((Spese_Rendiconto_2021!BX53-Entrate_Rendiconto_2021!E58)&lt;0,Entrate_Rendiconto_2021!E58-Spese_Rendiconto_2021!BX53,0)</f>
        <v>2968317.1799999997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2022-06-29T09:17:05Z</dcterms:modified>
  <cp:category/>
  <cp:version/>
  <cp:contentType/>
  <cp:contentStatus/>
</cp:coreProperties>
</file>