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<sst xmlns="http://schemas.openxmlformats.org/spreadsheetml/2006/main" count="870" uniqueCount="149">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</sst>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53508.43</v>
      </c>
      <c r="E5" s="38"/>
    </row>
    <row r="6" spans="2:5" ht="15">
      <c r="B6" s="8"/>
      <c r="C6" s="5" t="s">
        <v>5</v>
      </c>
      <c r="D6" s="39">
        <v>484460.79</v>
      </c>
      <c r="E6" s="40"/>
    </row>
    <row r="7" spans="2:5" ht="15">
      <c r="B7" s="8"/>
      <c r="C7" s="5" t="s">
        <v>6</v>
      </c>
      <c r="D7" s="39">
        <v>671283.3600000001</v>
      </c>
      <c r="E7" s="40"/>
    </row>
    <row r="8" spans="2:5" ht="15.75" thickBot="1">
      <c r="B8" s="9"/>
      <c r="C8" s="6" t="s">
        <v>7</v>
      </c>
      <c r="D8" s="41"/>
      <c r="E8" s="42">
        <v>1511955.19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1784973.7899999998</v>
      </c>
      <c r="E10" s="45">
        <v>1819518.8499999996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9187.69</v>
      </c>
      <c r="E14" s="45">
        <v>15909.67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1794161.4799999997</v>
      </c>
      <c r="E16" s="51">
        <f>E10+E11+E12+E13+E14+E15</f>
        <v>1835428.5199999996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100695.61</v>
      </c>
      <c r="E18" s="45">
        <v>76016.81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100695.61</v>
      </c>
      <c r="E23" s="51">
        <f>E18+E19+E20+E21+E22</f>
        <v>76016.81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192975.36</v>
      </c>
      <c r="E25" s="45">
        <v>196467.83</v>
      </c>
    </row>
    <row r="26" spans="2:5" ht="15">
      <c r="B26" s="13">
        <v>30200</v>
      </c>
      <c r="C26" s="54" t="s">
        <v>28</v>
      </c>
      <c r="D26" s="39">
        <v>341</v>
      </c>
      <c r="E26" s="45">
        <v>341</v>
      </c>
    </row>
    <row r="27" spans="2:5" ht="15">
      <c r="B27" s="13">
        <v>30300</v>
      </c>
      <c r="C27" s="54" t="s">
        <v>29</v>
      </c>
      <c r="D27" s="39">
        <v>2.72</v>
      </c>
      <c r="E27" s="45">
        <v>1.06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168207.96</v>
      </c>
      <c r="E29" s="50">
        <v>97822.06999999999</v>
      </c>
    </row>
    <row r="30" spans="2:5" ht="15.75" thickBot="1">
      <c r="B30" s="16">
        <v>30000</v>
      </c>
      <c r="C30" s="15" t="s">
        <v>32</v>
      </c>
      <c r="D30" s="48">
        <f>D25+D26+D27+D28+D29</f>
        <v>361527.04</v>
      </c>
      <c r="E30" s="51">
        <f>E25+E26+E27+E28+E29</f>
        <v>294631.95999999996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9626</v>
      </c>
      <c r="E32" s="45">
        <v>9626</v>
      </c>
    </row>
    <row r="33" spans="2:5" ht="15">
      <c r="B33" s="13">
        <v>40200</v>
      </c>
      <c r="C33" s="54" t="s">
        <v>36</v>
      </c>
      <c r="D33" s="61">
        <v>902264.02</v>
      </c>
      <c r="E33" s="59">
        <v>245472.87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19649.93</v>
      </c>
      <c r="E35" s="45">
        <v>19649.93</v>
      </c>
    </row>
    <row r="36" spans="2:5" ht="15">
      <c r="B36" s="13">
        <v>40500</v>
      </c>
      <c r="C36" s="54" t="s">
        <v>39</v>
      </c>
      <c r="D36" s="49">
        <v>921790.62</v>
      </c>
      <c r="E36" s="50">
        <v>921790.62</v>
      </c>
    </row>
    <row r="37" spans="2:5" ht="15.75" thickBot="1">
      <c r="B37" s="16">
        <v>40000</v>
      </c>
      <c r="C37" s="15" t="s">
        <v>40</v>
      </c>
      <c r="D37" s="48">
        <f>D32+D33+D34+D35+D36</f>
        <v>1853330.57</v>
      </c>
      <c r="E37" s="51">
        <f>E32+E33+E34+E35+E36</f>
        <v>1196539.42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390650.94</v>
      </c>
      <c r="E54" s="45">
        <v>390635.48999999993</v>
      </c>
    </row>
    <row r="55" spans="2:5" ht="15">
      <c r="B55" s="13">
        <v>90200</v>
      </c>
      <c r="C55" s="54" t="s">
        <v>62</v>
      </c>
      <c r="D55" s="61">
        <v>58703.899999999994</v>
      </c>
      <c r="E55" s="62">
        <v>60645.18999999999</v>
      </c>
    </row>
    <row r="56" spans="2:5" ht="15.75" thickBot="1">
      <c r="B56" s="16">
        <v>90000</v>
      </c>
      <c r="C56" s="15" t="s">
        <v>63</v>
      </c>
      <c r="D56" s="48">
        <f>D54+D55</f>
        <v>449354.83999999997</v>
      </c>
      <c r="E56" s="51">
        <f>E54+E55</f>
        <v>451280.67999999993</v>
      </c>
    </row>
    <row r="57" spans="2:5" ht="16.5" thickBot="1" thickTop="1">
      <c r="B57" s="109" t="s">
        <v>64</v>
      </c>
      <c r="C57" s="110"/>
      <c r="D57" s="52">
        <f>D16+D23+D30+D37+D43+D49+D52+D56</f>
        <v>4559069.54</v>
      </c>
      <c r="E57" s="55">
        <f>E16+E23+E30+E37+E43+E49+E52+E56</f>
        <v>3853897.3899999997</v>
      </c>
    </row>
    <row r="58" spans="2:5" ht="16.5" thickBot="1" thickTop="1">
      <c r="B58" s="109" t="s">
        <v>65</v>
      </c>
      <c r="C58" s="110"/>
      <c r="D58" s="52">
        <f>D57+D5+D6+D7+D8</f>
        <v>5768322.12</v>
      </c>
      <c r="E58" s="55">
        <f>E57+E5+E6+E7+E8</f>
        <v>5365852.58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314023.42</v>
      </c>
      <c r="E10" s="89">
        <v>11648.88</v>
      </c>
      <c r="F10" s="90">
        <v>328445.19999999995</v>
      </c>
      <c r="G10" s="88"/>
      <c r="H10" s="89"/>
      <c r="I10" s="90"/>
      <c r="J10" s="97">
        <v>58212.16999999999</v>
      </c>
      <c r="K10" s="89">
        <v>0</v>
      </c>
      <c r="L10" s="101">
        <v>55718.2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62447.81</v>
      </c>
      <c r="AF10" s="89">
        <v>0</v>
      </c>
      <c r="AG10" s="90">
        <v>62447.71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434683.39999999997</v>
      </c>
      <c r="BW10" s="77">
        <f aca="true" t="shared" si="1" ref="BW10:BW19">E10+H10+K10+N10+Q10+T10+W10+Z10+AC10+AF10+AI10+AL10+AO10+AR10+AU10+AX10+BA10+BD10+BG10+BJ10+BM10+BP10+BS10</f>
        <v>11648.88</v>
      </c>
      <c r="BX10" s="79">
        <f aca="true" t="shared" si="2" ref="BX10:BX19">F10+I10+L10+O10+R10+U10+X10+AA10+AD10+AG10+AJ10+AM10+AP10+AS10+AV10+AY10+BB10+BE10+BH10+BK10+BN10+BQ10+BT10</f>
        <v>446611.11</v>
      </c>
    </row>
    <row r="11" spans="2:76" ht="15">
      <c r="B11" s="13">
        <v>102</v>
      </c>
      <c r="C11" s="25" t="s">
        <v>92</v>
      </c>
      <c r="D11" s="88">
        <v>32840.9</v>
      </c>
      <c r="E11" s="89">
        <v>0</v>
      </c>
      <c r="F11" s="90">
        <v>32945.28</v>
      </c>
      <c r="G11" s="88"/>
      <c r="H11" s="89"/>
      <c r="I11" s="90"/>
      <c r="J11" s="97">
        <v>3799.5199999999995</v>
      </c>
      <c r="K11" s="89">
        <v>0</v>
      </c>
      <c r="L11" s="101">
        <v>3812.36</v>
      </c>
      <c r="M11" s="91">
        <v>455.13</v>
      </c>
      <c r="N11" s="89">
        <v>0</v>
      </c>
      <c r="O11" s="90">
        <v>455.13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4021.51</v>
      </c>
      <c r="AF11" s="89">
        <v>0</v>
      </c>
      <c r="AG11" s="90">
        <v>4021.5099999999993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41117.06</v>
      </c>
      <c r="BW11" s="77">
        <f t="shared" si="1"/>
        <v>0</v>
      </c>
      <c r="BX11" s="79">
        <f t="shared" si="2"/>
        <v>41234.28</v>
      </c>
    </row>
    <row r="12" spans="2:76" ht="15">
      <c r="B12" s="13">
        <v>103</v>
      </c>
      <c r="C12" s="25" t="s">
        <v>93</v>
      </c>
      <c r="D12" s="88">
        <v>321554.79</v>
      </c>
      <c r="E12" s="89">
        <v>0</v>
      </c>
      <c r="F12" s="90">
        <v>266055.87</v>
      </c>
      <c r="G12" s="88"/>
      <c r="H12" s="89"/>
      <c r="I12" s="90"/>
      <c r="J12" s="97">
        <v>2692.02</v>
      </c>
      <c r="K12" s="89">
        <v>0</v>
      </c>
      <c r="L12" s="101">
        <v>393.54</v>
      </c>
      <c r="M12" s="91">
        <v>134212.37</v>
      </c>
      <c r="N12" s="89">
        <v>0</v>
      </c>
      <c r="O12" s="90">
        <v>147437.6</v>
      </c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300</v>
      </c>
      <c r="Y12" s="91">
        <v>59690.91</v>
      </c>
      <c r="Z12" s="89">
        <v>0</v>
      </c>
      <c r="AA12" s="90">
        <v>75141.47999999998</v>
      </c>
      <c r="AB12" s="91">
        <v>416647.47000000003</v>
      </c>
      <c r="AC12" s="89">
        <v>0</v>
      </c>
      <c r="AD12" s="90">
        <v>411675.89</v>
      </c>
      <c r="AE12" s="91">
        <v>168447.39</v>
      </c>
      <c r="AF12" s="89">
        <v>0</v>
      </c>
      <c r="AG12" s="90">
        <v>156920.76</v>
      </c>
      <c r="AH12" s="91"/>
      <c r="AI12" s="89"/>
      <c r="AJ12" s="90"/>
      <c r="AK12" s="91">
        <v>86292.08</v>
      </c>
      <c r="AL12" s="89">
        <v>0</v>
      </c>
      <c r="AM12" s="90">
        <v>82143.87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50000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1239537.0300000003</v>
      </c>
      <c r="BW12" s="77">
        <f t="shared" si="1"/>
        <v>0</v>
      </c>
      <c r="BX12" s="79">
        <f t="shared" si="2"/>
        <v>1140069.0100000002</v>
      </c>
    </row>
    <row r="13" spans="2:76" ht="15">
      <c r="B13" s="13">
        <v>104</v>
      </c>
      <c r="C13" s="25" t="s">
        <v>19</v>
      </c>
      <c r="D13" s="88">
        <v>67809.09</v>
      </c>
      <c r="E13" s="89">
        <v>0</v>
      </c>
      <c r="F13" s="90">
        <v>48042.75</v>
      </c>
      <c r="G13" s="88"/>
      <c r="H13" s="89"/>
      <c r="I13" s="90"/>
      <c r="J13" s="97"/>
      <c r="K13" s="89"/>
      <c r="L13" s="101"/>
      <c r="M13" s="91">
        <v>9890.95</v>
      </c>
      <c r="N13" s="89">
        <v>0</v>
      </c>
      <c r="O13" s="90">
        <v>10892.490000000002</v>
      </c>
      <c r="P13" s="91">
        <v>7984.9</v>
      </c>
      <c r="Q13" s="89">
        <v>0</v>
      </c>
      <c r="R13" s="90">
        <v>936</v>
      </c>
      <c r="S13" s="91"/>
      <c r="T13" s="89"/>
      <c r="U13" s="90"/>
      <c r="V13" s="91">
        <v>7000</v>
      </c>
      <c r="W13" s="89">
        <v>0</v>
      </c>
      <c r="X13" s="90">
        <v>10000</v>
      </c>
      <c r="Y13" s="91"/>
      <c r="Z13" s="89"/>
      <c r="AA13" s="90"/>
      <c r="AB13" s="91">
        <v>8056.98</v>
      </c>
      <c r="AC13" s="89">
        <v>0</v>
      </c>
      <c r="AD13" s="90">
        <v>12056.98</v>
      </c>
      <c r="AE13" s="91">
        <v>8785.22</v>
      </c>
      <c r="AF13" s="89">
        <v>0</v>
      </c>
      <c r="AG13" s="90">
        <v>6994.5</v>
      </c>
      <c r="AH13" s="91">
        <v>2354</v>
      </c>
      <c r="AI13" s="89">
        <v>0</v>
      </c>
      <c r="AJ13" s="90">
        <v>4722</v>
      </c>
      <c r="AK13" s="91">
        <v>45485.96</v>
      </c>
      <c r="AL13" s="89">
        <v>0</v>
      </c>
      <c r="AM13" s="90">
        <v>44018.009999999995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157367.09999999998</v>
      </c>
      <c r="BW13" s="77">
        <f t="shared" si="1"/>
        <v>0</v>
      </c>
      <c r="BX13" s="79">
        <f t="shared" si="2"/>
        <v>137662.72999999998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28308.73</v>
      </c>
      <c r="BM16" s="89">
        <v>0</v>
      </c>
      <c r="BN16" s="90">
        <v>28308.73</v>
      </c>
      <c r="BO16" s="91"/>
      <c r="BP16" s="89"/>
      <c r="BQ16" s="90"/>
      <c r="BR16" s="97"/>
      <c r="BS16" s="89"/>
      <c r="BT16" s="101"/>
      <c r="BU16" s="76"/>
      <c r="BV16" s="85">
        <f t="shared" si="0"/>
        <v>28308.73</v>
      </c>
      <c r="BW16" s="77">
        <f t="shared" si="1"/>
        <v>0</v>
      </c>
      <c r="BX16" s="79">
        <f t="shared" si="2"/>
        <v>28308.73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4128.110000000001</v>
      </c>
      <c r="E18" s="89">
        <v>0</v>
      </c>
      <c r="F18" s="90">
        <v>5270.88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4128.110000000001</v>
      </c>
      <c r="BW18" s="77">
        <f t="shared" si="1"/>
        <v>0</v>
      </c>
      <c r="BX18" s="79">
        <f t="shared" si="2"/>
        <v>5270.88</v>
      </c>
    </row>
    <row r="19" spans="2:76" ht="15">
      <c r="B19" s="13">
        <v>110</v>
      </c>
      <c r="C19" s="25" t="s">
        <v>98</v>
      </c>
      <c r="D19" s="88">
        <v>45482.36</v>
      </c>
      <c r="E19" s="89">
        <v>0</v>
      </c>
      <c r="F19" s="90">
        <v>32552.25</v>
      </c>
      <c r="G19" s="88"/>
      <c r="H19" s="89"/>
      <c r="I19" s="90"/>
      <c r="J19" s="97">
        <v>1456.62</v>
      </c>
      <c r="K19" s="89">
        <v>0</v>
      </c>
      <c r="L19" s="101">
        <v>1456.62</v>
      </c>
      <c r="M19" s="97">
        <v>1250</v>
      </c>
      <c r="N19" s="89">
        <v>0</v>
      </c>
      <c r="O19" s="101">
        <v>1250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48188.98</v>
      </c>
      <c r="BW19" s="77">
        <f t="shared" si="1"/>
        <v>0</v>
      </c>
      <c r="BX19" s="79">
        <f t="shared" si="2"/>
        <v>35258.87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785838.6699999999</v>
      </c>
      <c r="E20" s="78">
        <f t="shared" si="3"/>
        <v>11648.88</v>
      </c>
      <c r="F20" s="79">
        <f t="shared" si="3"/>
        <v>713312.23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66160.32999999999</v>
      </c>
      <c r="K20" s="78">
        <f t="shared" si="3"/>
        <v>0</v>
      </c>
      <c r="L20" s="77">
        <f t="shared" si="3"/>
        <v>61380.72</v>
      </c>
      <c r="M20" s="98">
        <f t="shared" si="3"/>
        <v>145808.45</v>
      </c>
      <c r="N20" s="78">
        <f t="shared" si="3"/>
        <v>0</v>
      </c>
      <c r="O20" s="77">
        <f t="shared" si="3"/>
        <v>160035.22</v>
      </c>
      <c r="P20" s="98">
        <f t="shared" si="3"/>
        <v>7984.9</v>
      </c>
      <c r="Q20" s="78">
        <f t="shared" si="3"/>
        <v>0</v>
      </c>
      <c r="R20" s="77">
        <f t="shared" si="3"/>
        <v>936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7000</v>
      </c>
      <c r="W20" s="78">
        <f t="shared" si="3"/>
        <v>0</v>
      </c>
      <c r="X20" s="77">
        <f t="shared" si="3"/>
        <v>10300</v>
      </c>
      <c r="Y20" s="98">
        <f t="shared" si="3"/>
        <v>59690.91</v>
      </c>
      <c r="Z20" s="78">
        <f t="shared" si="3"/>
        <v>0</v>
      </c>
      <c r="AA20" s="77">
        <f t="shared" si="3"/>
        <v>75141.47999999998</v>
      </c>
      <c r="AB20" s="98">
        <f t="shared" si="3"/>
        <v>424704.45</v>
      </c>
      <c r="AC20" s="78">
        <f t="shared" si="3"/>
        <v>0</v>
      </c>
      <c r="AD20" s="77">
        <f t="shared" si="3"/>
        <v>423732.87</v>
      </c>
      <c r="AE20" s="98">
        <f t="shared" si="3"/>
        <v>243701.93000000002</v>
      </c>
      <c r="AF20" s="78">
        <f t="shared" si="3"/>
        <v>0</v>
      </c>
      <c r="AG20" s="77">
        <f t="shared" si="3"/>
        <v>230384.48</v>
      </c>
      <c r="AH20" s="98">
        <f t="shared" si="3"/>
        <v>2354</v>
      </c>
      <c r="AI20" s="78">
        <f t="shared" si="3"/>
        <v>0</v>
      </c>
      <c r="AJ20" s="77">
        <f t="shared" si="3"/>
        <v>4722</v>
      </c>
      <c r="AK20" s="98">
        <f t="shared" si="3"/>
        <v>131778.04</v>
      </c>
      <c r="AL20" s="78">
        <f t="shared" si="3"/>
        <v>0</v>
      </c>
      <c r="AM20" s="77">
        <f t="shared" si="3"/>
        <v>126161.87999999999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50000</v>
      </c>
      <c r="BJ20" s="78">
        <f t="shared" si="3"/>
        <v>0</v>
      </c>
      <c r="BK20" s="77">
        <f t="shared" si="3"/>
        <v>0</v>
      </c>
      <c r="BL20" s="98">
        <f t="shared" si="3"/>
        <v>28308.73</v>
      </c>
      <c r="BM20" s="78">
        <f t="shared" si="3"/>
        <v>0</v>
      </c>
      <c r="BN20" s="77">
        <f t="shared" si="3"/>
        <v>28308.73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1953330.4100000004</v>
      </c>
      <c r="BW20" s="77">
        <f>BW10+BW11+BW12+BW13+BW14+BW15+BW16+BW17+BW18+BW19</f>
        <v>11648.88</v>
      </c>
      <c r="BX20" s="95">
        <f>BX10+BX11+BX12+BX13+BX14+BX15+BX16+BX17+BX18+BX19</f>
        <v>1834415.6100000003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368728.64</v>
      </c>
      <c r="E24" s="89">
        <v>13028.189999999999</v>
      </c>
      <c r="F24" s="90">
        <v>251549.01999999996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88980.18</v>
      </c>
      <c r="N24" s="89">
        <v>0</v>
      </c>
      <c r="O24" s="101">
        <v>62428.98</v>
      </c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>
        <v>0</v>
      </c>
      <c r="Y24" s="97">
        <v>116438.89000000001</v>
      </c>
      <c r="Z24" s="89">
        <v>11152.75</v>
      </c>
      <c r="AA24" s="101">
        <v>93998.53</v>
      </c>
      <c r="AB24" s="97">
        <v>500804.99000000005</v>
      </c>
      <c r="AC24" s="89">
        <v>0</v>
      </c>
      <c r="AD24" s="101">
        <v>150927.18000000002</v>
      </c>
      <c r="AE24" s="97">
        <v>661428.0199999999</v>
      </c>
      <c r="AF24" s="89">
        <v>31142.690000000002</v>
      </c>
      <c r="AG24" s="101">
        <v>309174.95</v>
      </c>
      <c r="AH24" s="97"/>
      <c r="AI24" s="89"/>
      <c r="AJ24" s="101"/>
      <c r="AK24" s="97">
        <v>12605.529999999999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1748986.2499999998</v>
      </c>
      <c r="BW24" s="77">
        <f t="shared" si="4"/>
        <v>55323.630000000005</v>
      </c>
      <c r="BX24" s="79">
        <f t="shared" si="4"/>
        <v>868078.6599999999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50000</v>
      </c>
      <c r="Q25" s="89">
        <v>0</v>
      </c>
      <c r="R25" s="101">
        <v>50000</v>
      </c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3900</v>
      </c>
      <c r="AB25" s="97">
        <v>0</v>
      </c>
      <c r="AC25" s="89">
        <v>0</v>
      </c>
      <c r="AD25" s="101">
        <v>0</v>
      </c>
      <c r="AE25" s="97">
        <v>25000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75000</v>
      </c>
      <c r="BW25" s="77">
        <f t="shared" si="4"/>
        <v>0</v>
      </c>
      <c r="BX25" s="79">
        <f t="shared" si="4"/>
        <v>53900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368728.64</v>
      </c>
      <c r="E28" s="78">
        <f t="shared" si="5"/>
        <v>13028.189999999999</v>
      </c>
      <c r="F28" s="79">
        <f t="shared" si="5"/>
        <v>251549.01999999996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88980.18</v>
      </c>
      <c r="N28" s="78">
        <f t="shared" si="5"/>
        <v>0</v>
      </c>
      <c r="O28" s="77">
        <f t="shared" si="5"/>
        <v>62428.98</v>
      </c>
      <c r="P28" s="98">
        <f t="shared" si="5"/>
        <v>50000</v>
      </c>
      <c r="Q28" s="78">
        <f t="shared" si="5"/>
        <v>0</v>
      </c>
      <c r="R28" s="77">
        <f t="shared" si="5"/>
        <v>50000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116438.89000000001</v>
      </c>
      <c r="Z28" s="78">
        <f t="shared" si="5"/>
        <v>11152.75</v>
      </c>
      <c r="AA28" s="77">
        <f t="shared" si="5"/>
        <v>97898.53</v>
      </c>
      <c r="AB28" s="98">
        <f t="shared" si="5"/>
        <v>500804.99000000005</v>
      </c>
      <c r="AC28" s="78">
        <f t="shared" si="5"/>
        <v>0</v>
      </c>
      <c r="AD28" s="77">
        <f t="shared" si="5"/>
        <v>150927.18000000002</v>
      </c>
      <c r="AE28" s="98">
        <f t="shared" si="5"/>
        <v>686428.0199999999</v>
      </c>
      <c r="AF28" s="78">
        <f t="shared" si="5"/>
        <v>31142.690000000002</v>
      </c>
      <c r="AG28" s="77">
        <f t="shared" si="5"/>
        <v>309174.95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12605.529999999999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1823986.2499999998</v>
      </c>
      <c r="BW28" s="77">
        <f>BW23+BW24+BW25+BW26+BW27</f>
        <v>55323.630000000005</v>
      </c>
      <c r="BX28" s="95">
        <f>BX23+BX24+BX25+BX26+BX27</f>
        <v>921978.6599999999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66616.11</v>
      </c>
      <c r="BM40" s="89">
        <v>0</v>
      </c>
      <c r="BN40" s="101">
        <v>66616.11</v>
      </c>
      <c r="BO40" s="97"/>
      <c r="BP40" s="89"/>
      <c r="BQ40" s="101"/>
      <c r="BR40" s="97"/>
      <c r="BS40" s="89"/>
      <c r="BT40" s="101"/>
      <c r="BU40" s="76"/>
      <c r="BV40" s="85">
        <f t="shared" si="10"/>
        <v>66616.11</v>
      </c>
      <c r="BW40" s="77">
        <f t="shared" si="10"/>
        <v>0</v>
      </c>
      <c r="BX40" s="79">
        <f t="shared" si="10"/>
        <v>66616.11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66616.11</v>
      </c>
      <c r="BM42" s="78">
        <f t="shared" si="12"/>
        <v>0</v>
      </c>
      <c r="BN42" s="77">
        <f t="shared" si="12"/>
        <v>66616.11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66616.11</v>
      </c>
      <c r="BW42" s="77">
        <f>BW38+BW39+BW40+BW41</f>
        <v>0</v>
      </c>
      <c r="BX42" s="95">
        <f>BX38+BX39+BX40+BX41</f>
        <v>66616.11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390650.94</v>
      </c>
      <c r="BS49" s="89">
        <v>0</v>
      </c>
      <c r="BT49" s="101">
        <v>380482.33</v>
      </c>
      <c r="BU49" s="76"/>
      <c r="BV49" s="85">
        <f aca="true" t="shared" si="15" ref="BV49:BX50">D49+G49+J49+M49+P49+S49+V49+Y49+AB49+AE49+AH49+AK49+AN49+AQ49+AT49+AW49+AZ49+BC49+BF49+BI49+BL49+BO49+BR49</f>
        <v>390650.94</v>
      </c>
      <c r="BW49" s="77">
        <f t="shared" si="15"/>
        <v>0</v>
      </c>
      <c r="BX49" s="79">
        <f t="shared" si="15"/>
        <v>380482.33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58703.899999999994</v>
      </c>
      <c r="BS50" s="89">
        <v>0</v>
      </c>
      <c r="BT50" s="101">
        <v>40659.89</v>
      </c>
      <c r="BU50" s="76"/>
      <c r="BV50" s="85">
        <f t="shared" si="15"/>
        <v>58703.899999999994</v>
      </c>
      <c r="BW50" s="77">
        <f t="shared" si="15"/>
        <v>0</v>
      </c>
      <c r="BX50" s="79">
        <f t="shared" si="15"/>
        <v>40659.89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449354.83999999997</v>
      </c>
      <c r="BS51" s="78">
        <f>BS49+BS50</f>
        <v>0</v>
      </c>
      <c r="BT51" s="77">
        <f>BT49+BT50</f>
        <v>421142.22000000003</v>
      </c>
      <c r="BU51" s="85"/>
      <c r="BV51" s="85">
        <f>BV49+BV50</f>
        <v>449354.83999999997</v>
      </c>
      <c r="BW51" s="77">
        <f>BW49+BW50</f>
        <v>0</v>
      </c>
      <c r="BX51" s="95">
        <f>BX49+BX50</f>
        <v>421142.22000000003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1154567.31</v>
      </c>
      <c r="E53" s="86">
        <f t="shared" si="18"/>
        <v>24677.07</v>
      </c>
      <c r="F53" s="86">
        <f t="shared" si="18"/>
        <v>964861.25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66160.32999999999</v>
      </c>
      <c r="K53" s="86">
        <f t="shared" si="18"/>
        <v>0</v>
      </c>
      <c r="L53" s="86">
        <f t="shared" si="18"/>
        <v>61380.72</v>
      </c>
      <c r="M53" s="86">
        <f t="shared" si="18"/>
        <v>234788.63</v>
      </c>
      <c r="N53" s="86">
        <f t="shared" si="18"/>
        <v>0</v>
      </c>
      <c r="O53" s="86">
        <f t="shared" si="18"/>
        <v>222464.2</v>
      </c>
      <c r="P53" s="86">
        <f t="shared" si="18"/>
        <v>57984.9</v>
      </c>
      <c r="Q53" s="86">
        <f t="shared" si="18"/>
        <v>0</v>
      </c>
      <c r="R53" s="86">
        <f t="shared" si="18"/>
        <v>50936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7000</v>
      </c>
      <c r="W53" s="86">
        <f t="shared" si="18"/>
        <v>0</v>
      </c>
      <c r="X53" s="86">
        <f t="shared" si="18"/>
        <v>10300</v>
      </c>
      <c r="Y53" s="86">
        <f t="shared" si="18"/>
        <v>176129.80000000002</v>
      </c>
      <c r="Z53" s="86">
        <f t="shared" si="18"/>
        <v>11152.75</v>
      </c>
      <c r="AA53" s="86">
        <f t="shared" si="18"/>
        <v>173040.00999999998</v>
      </c>
      <c r="AB53" s="86">
        <f t="shared" si="18"/>
        <v>925509.4400000001</v>
      </c>
      <c r="AC53" s="86">
        <f t="shared" si="18"/>
        <v>0</v>
      </c>
      <c r="AD53" s="86">
        <f t="shared" si="18"/>
        <v>574660.05</v>
      </c>
      <c r="AE53" s="86">
        <f t="shared" si="18"/>
        <v>930129.95</v>
      </c>
      <c r="AF53" s="86">
        <f t="shared" si="18"/>
        <v>31142.690000000002</v>
      </c>
      <c r="AG53" s="86">
        <f t="shared" si="18"/>
        <v>539559.43</v>
      </c>
      <c r="AH53" s="86">
        <f t="shared" si="18"/>
        <v>2354</v>
      </c>
      <c r="AI53" s="86">
        <f t="shared" si="18"/>
        <v>0</v>
      </c>
      <c r="AJ53" s="86">
        <f aca="true" t="shared" si="19" ref="AJ53:BT53">AJ20+AJ28+AJ35+AJ42+AJ46+AJ51</f>
        <v>4722</v>
      </c>
      <c r="AK53" s="86">
        <f t="shared" si="19"/>
        <v>144383.57</v>
      </c>
      <c r="AL53" s="86">
        <f t="shared" si="19"/>
        <v>0</v>
      </c>
      <c r="AM53" s="86">
        <f t="shared" si="19"/>
        <v>126161.87999999999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50000</v>
      </c>
      <c r="BJ53" s="86">
        <f t="shared" si="19"/>
        <v>0</v>
      </c>
      <c r="BK53" s="86">
        <f t="shared" si="19"/>
        <v>0</v>
      </c>
      <c r="BL53" s="86">
        <f t="shared" si="19"/>
        <v>94924.84</v>
      </c>
      <c r="BM53" s="86">
        <f t="shared" si="19"/>
        <v>0</v>
      </c>
      <c r="BN53" s="86">
        <f t="shared" si="19"/>
        <v>94924.84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449354.83999999997</v>
      </c>
      <c r="BS53" s="86">
        <f t="shared" si="19"/>
        <v>0</v>
      </c>
      <c r="BT53" s="86">
        <f t="shared" si="19"/>
        <v>421142.22000000003</v>
      </c>
      <c r="BU53" s="86">
        <f>BU8</f>
        <v>0</v>
      </c>
      <c r="BV53" s="102">
        <f>BV8+BV20+BV28+BV35+BV42+BV46+BV51</f>
        <v>4293287.61</v>
      </c>
      <c r="BW53" s="87">
        <f>BW20+BW28+BW35+BW42+BW46+BW51</f>
        <v>66972.51000000001</v>
      </c>
      <c r="BX53" s="87">
        <f>BX20+BX28+BX35+BX42+BX46+BX51</f>
        <v>3244152.6000000006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1408061.9999999998</v>
      </c>
      <c r="BW54" s="93"/>
      <c r="BX54" s="94">
        <f>IF((Spese_Rendiconto_2019!BX53-Entrate_Rendiconto_2019!E58)&lt;0,Entrate_Rendiconto_2019!E58-Spese_Rendiconto_2019!BX53,0)</f>
        <v>2121699.9799999995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2022-06-29T09:47:48Z</dcterms:modified>
  <cp:category/>
  <cp:version/>
  <cp:contentType/>
  <cp:contentStatus/>
</cp:coreProperties>
</file>