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7" sheetId="1" r:id="rId1"/>
    <sheet name="Entrate_Bilancio_2018" sheetId="2" r:id="rId2"/>
    <sheet name="Entrate_Bilancio_2019" sheetId="3" r:id="rId3"/>
    <sheet name="Entrate_Rendiconto_Anno0" sheetId="4" state="hidden" r:id="rId4"/>
    <sheet name="Spese_Bilancio_2017" sheetId="5" r:id="rId5"/>
    <sheet name="Spese_Bilancio_2018" sheetId="6" r:id="rId6"/>
    <sheet name="Spese_Bilancio_2019" sheetId="7" r:id="rId7"/>
    <sheet name="Spese_Rendiconto_Anno0" sheetId="8" state="hidden" r:id="rId8"/>
  </sheets>
  <definedNames>
    <definedName name="_xlnm.Print_Area" localSheetId="0">'Entrate_Bilancio_2017'!$B$1:$E$58</definedName>
    <definedName name="_xlnm.Print_Area" localSheetId="1">'Entrate_Bilancio_2018'!$B$1:$E$58</definedName>
    <definedName name="_xlnm.Print_Area" localSheetId="2">'Entrate_Bilancio_2019'!$B$1:$E$58</definedName>
    <definedName name="_xlnm.Print_Area" localSheetId="3">'Entrate_Rendiconto_Anno0'!$B$1:$E$59</definedName>
    <definedName name="_xlnm.Print_Area" localSheetId="4">'Spese_Bilancio_2017'!$B$1:$BX$53</definedName>
    <definedName name="_xlnm.Print_Area" localSheetId="5">'Spese_Bilancio_2018'!$B$1:$BX$53</definedName>
    <definedName name="_xlnm.Print_Area" localSheetId="6">'Spese_Bilancio_2019'!$B$1:$BX$53</definedName>
    <definedName name="_xlnm.Print_Area" localSheetId="7">'Spese_Rendiconto_Anno0'!$B$1:$BX$54</definedName>
    <definedName name="_xlnm.Print_Titles" localSheetId="4">'Spese_Bilancio_2017'!$B:$C</definedName>
    <definedName name="_xlnm.Print_Titles" localSheetId="5">'Spese_Bilancio_2018'!$B:$C</definedName>
    <definedName name="_xlnm.Print_Titles" localSheetId="6">'Spese_Bilancio_2019'!$B:$C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<sst xmlns="http://schemas.openxmlformats.org/spreadsheetml/2006/main" count="870" uniqueCount="151">
  <si>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</si>
  <si>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</si>
  <si>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</si>
  <si>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</si>
  <si>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</si>
  <si>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</si>
  <si>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</si>
  <si>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</si>
  <si>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</si>
  <si>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</si>
  <si>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</si>
  <si>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</si>
  <si>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</si>
  <si>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</si>
  <si>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</si>
  <si>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</si>
  <si>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</si>
  <si>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</si>
  <si>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</si>
  <si>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</si>
  <si>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</si>
  <si>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</si>
  <si>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</si>
  <si>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</si>
  <si>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</si>
  <si>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</si>
  <si>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</si>
  <si>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</si>
  <si>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</si>
  <si>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</si>
  <si>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</si>
  <si>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</si>
  <si>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</si>
  <si>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</si>
  <si>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</si>
  <si>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</si>
  <si>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</si>
  <si>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</si>
  <si>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</si>
  <si>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</si>
  <si>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</si>
  <si>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</si>
  <si>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</si>
  <si>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</si>
  <si>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</si>
  <si>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</si>
  <si>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</si>
  <si>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</si>
  <si>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</si>
  <si>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</si>
  <si>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</si>
  <si>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</si>
  <si>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</si>
  <si>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</si>
  <si>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</si>
  <si>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</si>
  <si>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</si>
  <si>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</si>
  <si>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</si>
  <si>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</si>
  <si>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</si>
  <si>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</si>
  <si>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</si>
  <si>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</si>
  <si>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</si>
  <si>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</si>
  <si>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</si>
  <si>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</si>
  <si>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</si>
  <si>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</si>
  <si>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</si>
  <si>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</si>
  <si>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</si>
  <si>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</si>
  <si>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</si>
  <si>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</si>
  <si>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</si>
  <si>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</si>
  <si>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</si>
  <si>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</si>
  <si>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</si>
  <si>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</si>
  <si>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</si>
  <si>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</si>
  <si>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</si>
  <si>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</si>
  <si>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</si>
  <si>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</si>
  <si>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</si>
  <si>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</si>
  <si>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</si>
  <si>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</si>
  <si>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</si>
  <si>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</si>
  <si>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</si>
  <si>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</si>
  <si>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</si>
  <si>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</si>
  <si>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</si>
  <si>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</si>
  <si>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</si>
  <si>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</si>
  <si>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</si>
  <si>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</si>
  <si>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</si>
  <si>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</si>
  <si>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</si>
  <si>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</si>
  <si>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</si>
  <si>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</si>
  <si>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</si>
  <si>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</si>
  <si>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</si>
  <si>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</si>
  <si>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</si>
  <si>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</si>
  <si>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</si>
  <si>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</si>
  <si>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</si>
  <si>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</si>
  <si>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</si>
  <si>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</si>
  <si>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</si>
  <si>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</si>
  <si>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</si>
  <si>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</si>
  <si>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</si>
  <si>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</si>
  <si>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</si>
  <si>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</si>
  <si>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</si>
  <si>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</si>
  <si>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</si>
  <si>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</si>
  <si>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</si>
  <si>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</si>
  <si>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</si>
  <si>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</si>
  <si>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</si>
  <si>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</si>
  <si>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</si>
  <si>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</si>
  <si>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</si>
  <si>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</si>
  <si>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</si>
  <si>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</si>
  <si>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</si>
  <si>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</si>
  <si>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2017</t>
  </si>
  <si>
    <t>Dati previsionali anno 2018</t>
  </si>
  <si>
    <t>Dati previsionali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</si>
</sst>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indexed="22"/>
      </top>
      <bottom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24" borderId="16" xfId="0" applyFont="1" applyFill="1" applyBorder="1" applyAlignment="1">
      <alignment/>
    </xf>
    <xf numFmtId="0" fontId="19" fillId="24" borderId="13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9" fillId="24" borderId="18" xfId="0" applyFont="1" applyFill="1" applyBorder="1" applyAlignment="1">
      <alignment/>
    </xf>
    <xf numFmtId="0" fontId="18" fillId="24" borderId="19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20" fillId="24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/>
    </xf>
    <xf numFmtId="0" fontId="18" fillId="24" borderId="23" xfId="0" applyFont="1" applyFill="1" applyBorder="1" applyAlignment="1">
      <alignment/>
    </xf>
    <xf numFmtId="0" fontId="17" fillId="24" borderId="24" xfId="0" applyFont="1" applyFill="1" applyBorder="1" applyAlignment="1">
      <alignment/>
    </xf>
    <xf numFmtId="0" fontId="18" fillId="24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23" fillId="24" borderId="0" xfId="0" applyFont="1" applyFill="1" applyAlignment="1">
      <alignment horizontal="left" vertical="center"/>
    </xf>
    <xf numFmtId="4" fontId="17" fillId="24" borderId="32" xfId="0" applyNumberFormat="1" applyFont="1" applyFill="1" applyBorder="1" applyAlignment="1" applyProtection="1">
      <alignment/>
      <protection locked="0"/>
    </xf>
    <xf numFmtId="4" fontId="17" fillId="24" borderId="33" xfId="0" applyNumberFormat="1" applyFont="1" applyFill="1" applyBorder="1" applyAlignment="1">
      <alignment/>
    </xf>
    <xf numFmtId="4" fontId="17" fillId="24" borderId="34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>
      <alignment/>
    </xf>
    <xf numFmtId="4" fontId="17" fillId="24" borderId="12" xfId="0" applyNumberFormat="1" applyFont="1" applyFill="1" applyBorder="1" applyAlignment="1">
      <alignment/>
    </xf>
    <xf numFmtId="4" fontId="17" fillId="24" borderId="36" xfId="0" applyNumberFormat="1" applyFont="1" applyFill="1" applyBorder="1" applyAlignment="1" applyProtection="1">
      <alignment/>
      <protection locked="0"/>
    </xf>
    <xf numFmtId="4" fontId="17" fillId="24" borderId="32" xfId="0" applyNumberFormat="1" applyFont="1" applyFill="1" applyBorder="1" applyAlignment="1">
      <alignment/>
    </xf>
    <xf numFmtId="4" fontId="17" fillId="24" borderId="37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 applyProtection="1">
      <alignment/>
      <protection locked="0"/>
    </xf>
    <xf numFmtId="4" fontId="17" fillId="24" borderId="38" xfId="0" applyNumberFormat="1" applyFont="1" applyFill="1" applyBorder="1" applyAlignment="1" applyProtection="1">
      <alignment/>
      <protection locked="0"/>
    </xf>
    <xf numFmtId="4" fontId="17" fillId="24" borderId="30" xfId="0" applyNumberFormat="1" applyFont="1" applyFill="1" applyBorder="1" applyAlignment="1" applyProtection="1">
      <alignment/>
      <protection locked="0"/>
    </xf>
    <xf numFmtId="4" fontId="17" fillId="24" borderId="39" xfId="0" applyNumberFormat="1" applyFont="1" applyFill="1" applyBorder="1" applyAlignment="1">
      <alignment/>
    </xf>
    <xf numFmtId="4" fontId="17" fillId="24" borderId="11" xfId="0" applyNumberFormat="1" applyFont="1" applyFill="1" applyBorder="1" applyAlignment="1" applyProtection="1">
      <alignment/>
      <protection locked="0"/>
    </xf>
    <xf numFmtId="4" fontId="17" fillId="24" borderId="40" xfId="0" applyNumberFormat="1" applyFont="1" applyFill="1" applyBorder="1" applyAlignment="1" applyProtection="1">
      <alignment/>
      <protection locked="0"/>
    </xf>
    <xf numFmtId="4" fontId="17" fillId="24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24" borderId="10" xfId="0" applyNumberFormat="1" applyFont="1" applyFill="1" applyBorder="1" applyAlignment="1">
      <alignment/>
    </xf>
    <xf numFmtId="4" fontId="17" fillId="24" borderId="42" xfId="0" applyNumberFormat="1" applyFont="1" applyFill="1" applyBorder="1" applyAlignment="1">
      <alignment/>
    </xf>
    <xf numFmtId="4" fontId="17" fillId="24" borderId="43" xfId="0" applyNumberFormat="1" applyFont="1" applyFill="1" applyBorder="1" applyAlignment="1" applyProtection="1">
      <alignment/>
      <protection locked="0"/>
    </xf>
    <xf numFmtId="4" fontId="17" fillId="24" borderId="44" xfId="0" applyNumberFormat="1" applyFont="1" applyFill="1" applyBorder="1" applyAlignment="1" applyProtection="1">
      <alignment/>
      <protection locked="0"/>
    </xf>
    <xf numFmtId="4" fontId="17" fillId="24" borderId="45" xfId="0" applyNumberFormat="1" applyFont="1" applyFill="1" applyBorder="1" applyAlignment="1" applyProtection="1">
      <alignment/>
      <protection locked="0"/>
    </xf>
    <xf numFmtId="4" fontId="17" fillId="24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24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17" fillId="16" borderId="28" xfId="0" applyNumberFormat="1" applyFont="1" applyFill="1" applyBorder="1" applyAlignment="1">
      <alignment/>
    </xf>
    <xf numFmtId="4" fontId="17" fillId="16" borderId="29" xfId="0" applyNumberFormat="1" applyFont="1" applyFill="1" applyBorder="1" applyAlignment="1">
      <alignment/>
    </xf>
    <xf numFmtId="4" fontId="17" fillId="16" borderId="49" xfId="0" applyNumberFormat="1" applyFont="1" applyFill="1" applyBorder="1" applyAlignment="1">
      <alignment/>
    </xf>
    <xf numFmtId="4" fontId="17" fillId="16" borderId="48" xfId="0" applyNumberFormat="1" applyFont="1" applyFill="1" applyBorder="1" applyAlignment="1">
      <alignment/>
    </xf>
    <xf numFmtId="4" fontId="17" fillId="24" borderId="50" xfId="0" applyNumberFormat="1" applyFont="1" applyFill="1" applyBorder="1" applyAlignment="1">
      <alignment/>
    </xf>
    <xf numFmtId="4" fontId="17" fillId="24" borderId="48" xfId="0" applyNumberFormat="1" applyFont="1" applyFill="1" applyBorder="1" applyAlignment="1">
      <alignment/>
    </xf>
    <xf numFmtId="4" fontId="17" fillId="24" borderId="29" xfId="0" applyNumberFormat="1" applyFont="1" applyFill="1" applyBorder="1" applyAlignment="1">
      <alignment/>
    </xf>
    <xf numFmtId="4" fontId="17" fillId="24" borderId="49" xfId="0" applyNumberFormat="1" applyFont="1" applyFill="1" applyBorder="1" applyAlignment="1">
      <alignment/>
    </xf>
    <xf numFmtId="4" fontId="17" fillId="24" borderId="51" xfId="0" applyNumberFormat="1" applyFont="1" applyFill="1" applyBorder="1" applyAlignment="1">
      <alignment/>
    </xf>
    <xf numFmtId="4" fontId="17" fillId="24" borderId="52" xfId="0" applyNumberFormat="1" applyFont="1" applyFill="1" applyBorder="1" applyAlignment="1">
      <alignment/>
    </xf>
    <xf numFmtId="4" fontId="17" fillId="24" borderId="26" xfId="0" applyNumberFormat="1" applyFont="1" applyFill="1" applyBorder="1" applyAlignment="1">
      <alignment/>
    </xf>
    <xf numFmtId="4" fontId="17" fillId="24" borderId="53" xfId="0" applyNumberFormat="1" applyFont="1" applyFill="1" applyBorder="1" applyAlignment="1">
      <alignment/>
    </xf>
    <xf numFmtId="4" fontId="17" fillId="24" borderId="27" xfId="0" applyNumberFormat="1" applyFont="1" applyFill="1" applyBorder="1" applyAlignment="1">
      <alignment/>
    </xf>
    <xf numFmtId="4" fontId="17" fillId="24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24" borderId="28" xfId="0" applyNumberFormat="1" applyFont="1" applyFill="1" applyBorder="1" applyAlignment="1" applyProtection="1">
      <alignment/>
      <protection locked="0"/>
    </xf>
    <xf numFmtId="4" fontId="17" fillId="24" borderId="29" xfId="0" applyNumberFormat="1" applyFont="1" applyFill="1" applyBorder="1" applyAlignment="1" applyProtection="1">
      <alignment/>
      <protection locked="0"/>
    </xf>
    <xf numFmtId="4" fontId="17" fillId="24" borderId="49" xfId="0" applyNumberFormat="1" applyFont="1" applyFill="1" applyBorder="1" applyAlignment="1" applyProtection="1">
      <alignment/>
      <protection locked="0"/>
    </xf>
    <xf numFmtId="4" fontId="17" fillId="24" borderId="48" xfId="0" applyNumberFormat="1" applyFont="1" applyFill="1" applyBorder="1" applyAlignment="1" applyProtection="1">
      <alignment/>
      <protection locked="0"/>
    </xf>
    <xf numFmtId="4" fontId="17" fillId="24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24" borderId="55" xfId="0" applyNumberFormat="1" applyFont="1" applyFill="1" applyBorder="1" applyAlignment="1">
      <alignment/>
    </xf>
    <xf numFmtId="4" fontId="17" fillId="24" borderId="56" xfId="0" applyNumberFormat="1" applyFont="1" applyFill="1" applyBorder="1" applyAlignment="1">
      <alignment/>
    </xf>
    <xf numFmtId="4" fontId="17" fillId="24" borderId="57" xfId="0" applyNumberFormat="1" applyFont="1" applyFill="1" applyBorder="1" applyAlignment="1" applyProtection="1">
      <alignment/>
      <protection locked="0"/>
    </xf>
    <xf numFmtId="4" fontId="17" fillId="24" borderId="58" xfId="0" applyNumberFormat="1" applyFont="1" applyFill="1" applyBorder="1" applyAlignment="1">
      <alignment/>
    </xf>
    <xf numFmtId="4" fontId="17" fillId="24" borderId="57" xfId="0" applyNumberFormat="1" applyFont="1" applyFill="1" applyBorder="1" applyAlignment="1">
      <alignment/>
    </xf>
    <xf numFmtId="4" fontId="17" fillId="24" borderId="59" xfId="0" applyNumberFormat="1" applyFont="1" applyFill="1" applyBorder="1" applyAlignment="1">
      <alignment/>
    </xf>
    <xf numFmtId="4" fontId="17" fillId="24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8" fillId="4" borderId="62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24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26" fillId="0" borderId="63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66" xfId="0" applyFont="1" applyFill="1" applyBorder="1" applyAlignment="1">
      <alignment horizontal="center" vertical="center" wrapText="1"/>
    </xf>
    <xf numFmtId="0" fontId="18" fillId="4" borderId="67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68" xfId="0" applyFont="1" applyFill="1" applyBorder="1" applyAlignment="1">
      <alignment horizontal="center" vertical="center" wrapText="1"/>
    </xf>
    <xf numFmtId="0" fontId="18" fillId="4" borderId="69" xfId="0" applyFont="1" applyFill="1" applyBorder="1" applyAlignment="1">
      <alignment horizontal="center" vertical="center" wrapText="1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4" borderId="57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73" xfId="0" applyFont="1" applyFill="1" applyBorder="1" applyAlignment="1">
      <alignment horizontal="center" vertical="center"/>
    </xf>
    <xf numFmtId="0" fontId="18" fillId="4" borderId="74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75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29501.08</v>
      </c>
      <c r="E5" s="38"/>
    </row>
    <row r="6" spans="2:5" ht="15">
      <c r="B6" s="8"/>
      <c r="C6" s="5" t="s">
        <v>5</v>
      </c>
      <c r="D6" s="39">
        <v>13741.17</v>
      </c>
      <c r="E6" s="40"/>
    </row>
    <row r="7" spans="2:5" ht="15">
      <c r="B7" s="8"/>
      <c r="C7" s="5" t="s">
        <v>6</v>
      </c>
      <c r="D7" s="39">
        <v>-1.8189894035458565E-12</v>
      </c>
      <c r="E7" s="40"/>
    </row>
    <row r="8" spans="2:5" ht="15.75" thickBot="1">
      <c r="B8" s="9"/>
      <c r="C8" s="6" t="s">
        <v>7</v>
      </c>
      <c r="D8" s="41"/>
      <c r="E8" s="42">
        <v>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1621400</v>
      </c>
      <c r="E10" s="45">
        <v>1743534.61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6800</v>
      </c>
      <c r="E14" s="45">
        <v>61267.54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1628200</v>
      </c>
      <c r="E16" s="51">
        <f>E10+E11+E12+E13+E14+E15</f>
        <v>1804802.1500000001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79820</v>
      </c>
      <c r="E18" s="45">
        <v>121029.08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79820</v>
      </c>
      <c r="E23" s="51">
        <f>E18+E19+E20+E21+E22</f>
        <v>121029.08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190750</v>
      </c>
      <c r="E25" s="45">
        <v>209347.92</v>
      </c>
    </row>
    <row r="26" spans="2:5" ht="15">
      <c r="B26" s="13">
        <v>30200</v>
      </c>
      <c r="C26" s="54" t="s">
        <v>28</v>
      </c>
      <c r="D26" s="39">
        <v>46500</v>
      </c>
      <c r="E26" s="45">
        <v>46600</v>
      </c>
    </row>
    <row r="27" spans="2:5" ht="15">
      <c r="B27" s="13">
        <v>30300</v>
      </c>
      <c r="C27" s="54" t="s">
        <v>29</v>
      </c>
      <c r="D27" s="39">
        <v>100</v>
      </c>
      <c r="E27" s="45">
        <v>100.47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155750</v>
      </c>
      <c r="E29" s="50">
        <v>242288.15</v>
      </c>
    </row>
    <row r="30" spans="2:5" ht="15.75" thickBot="1">
      <c r="B30" s="16">
        <v>30000</v>
      </c>
      <c r="C30" s="15" t="s">
        <v>32</v>
      </c>
      <c r="D30" s="48">
        <f>D25+D26+D27+D28+D29</f>
        <v>393100</v>
      </c>
      <c r="E30" s="51">
        <f>E25+E26+E27+E28+E29</f>
        <v>498336.54000000004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10000</v>
      </c>
      <c r="E32" s="45">
        <v>10000</v>
      </c>
    </row>
    <row r="33" spans="2:5" ht="15">
      <c r="B33" s="13">
        <v>40200</v>
      </c>
      <c r="C33" s="54" t="s">
        <v>36</v>
      </c>
      <c r="D33" s="60">
        <v>440446.43</v>
      </c>
      <c r="E33" s="58">
        <v>1064158.56</v>
      </c>
    </row>
    <row r="34" spans="2:5" ht="15">
      <c r="B34" s="13">
        <v>40300</v>
      </c>
      <c r="C34" s="54" t="s">
        <v>37</v>
      </c>
      <c r="D34" s="60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122050</v>
      </c>
      <c r="E35" s="45">
        <v>122050</v>
      </c>
    </row>
    <row r="36" spans="2:5" ht="15">
      <c r="B36" s="13">
        <v>40500</v>
      </c>
      <c r="C36" s="54" t="s">
        <v>39</v>
      </c>
      <c r="D36" s="49">
        <v>124130</v>
      </c>
      <c r="E36" s="50">
        <v>141878</v>
      </c>
    </row>
    <row r="37" spans="2:5" ht="15.75" thickBot="1">
      <c r="B37" s="16">
        <v>40000</v>
      </c>
      <c r="C37" s="15" t="s">
        <v>40</v>
      </c>
      <c r="D37" s="48">
        <f>D32+D33+D34+D35+D36</f>
        <v>696626.4299999999</v>
      </c>
      <c r="E37" s="51">
        <f>E32+E33+E34+E35+E36</f>
        <v>1338086.56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>
        <v>567890</v>
      </c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567890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255200</v>
      </c>
      <c r="E54" s="45">
        <v>255200</v>
      </c>
    </row>
    <row r="55" spans="2:5" ht="15">
      <c r="B55" s="13">
        <v>90200</v>
      </c>
      <c r="C55" s="54" t="s">
        <v>62</v>
      </c>
      <c r="D55" s="60">
        <v>432800</v>
      </c>
      <c r="E55" s="61">
        <v>481234.69</v>
      </c>
    </row>
    <row r="56" spans="2:5" ht="15.75" thickBot="1">
      <c r="B56" s="16">
        <v>90000</v>
      </c>
      <c r="C56" s="15" t="s">
        <v>63</v>
      </c>
      <c r="D56" s="48">
        <f>D54+D55</f>
        <v>688000</v>
      </c>
      <c r="E56" s="51">
        <f>E54+E55</f>
        <v>736434.69</v>
      </c>
    </row>
    <row r="57" spans="2:5" ht="16.5" thickBot="1" thickTop="1">
      <c r="B57" s="110" t="s">
        <v>64</v>
      </c>
      <c r="C57" s="111"/>
      <c r="D57" s="52">
        <f>D16+D23+D30+D37+D43+D49+D52+D56</f>
        <v>3485746.4299999997</v>
      </c>
      <c r="E57" s="55">
        <f>E16+E23+E30+E37+E43+E49+E52+E56</f>
        <v>5066579.02</v>
      </c>
    </row>
    <row r="58" spans="2:5" ht="16.5" thickBot="1" thickTop="1">
      <c r="B58" s="110" t="s">
        <v>65</v>
      </c>
      <c r="C58" s="111"/>
      <c r="D58" s="52">
        <f>D57+D5+D6+D7+D8</f>
        <v>3528988.6799999997</v>
      </c>
      <c r="E58" s="55">
        <f>E57+E5+E6+E7+E8</f>
        <v>5066579.02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1523350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6000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1529350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67770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67770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185550</v>
      </c>
      <c r="E25" s="45"/>
    </row>
    <row r="26" spans="2:5" ht="15">
      <c r="B26" s="13">
        <v>30200</v>
      </c>
      <c r="C26" s="54" t="s">
        <v>28</v>
      </c>
      <c r="D26" s="39">
        <v>310500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155800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651950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10000</v>
      </c>
      <c r="E32" s="45"/>
    </row>
    <row r="33" spans="2:5" ht="15">
      <c r="B33" s="13">
        <v>40200</v>
      </c>
      <c r="C33" s="54" t="s">
        <v>36</v>
      </c>
      <c r="D33" s="60">
        <v>397117.68</v>
      </c>
      <c r="E33" s="58"/>
    </row>
    <row r="34" spans="2:5" ht="15">
      <c r="B34" s="13">
        <v>40300</v>
      </c>
      <c r="C34" s="54" t="s">
        <v>37</v>
      </c>
      <c r="D34" s="60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99330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506447.68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255200</v>
      </c>
      <c r="E54" s="45"/>
    </row>
    <row r="55" spans="2:5" ht="15">
      <c r="B55" s="13">
        <v>90200</v>
      </c>
      <c r="C55" s="54" t="s">
        <v>62</v>
      </c>
      <c r="D55" s="60">
        <v>432300</v>
      </c>
      <c r="E55" s="61"/>
    </row>
    <row r="56" spans="2:5" ht="15.75" thickBot="1">
      <c r="B56" s="16">
        <v>90000</v>
      </c>
      <c r="C56" s="15" t="s">
        <v>63</v>
      </c>
      <c r="D56" s="48">
        <f>D54+D55</f>
        <v>687500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3443017.68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3443017.68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1598130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6000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1604130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67770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67770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185550</v>
      </c>
      <c r="E25" s="45"/>
    </row>
    <row r="26" spans="2:5" ht="15">
      <c r="B26" s="13">
        <v>30200</v>
      </c>
      <c r="C26" s="54" t="s">
        <v>28</v>
      </c>
      <c r="D26" s="39">
        <v>300500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155800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641950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10000</v>
      </c>
      <c r="E32" s="45"/>
    </row>
    <row r="33" spans="2:5" ht="15">
      <c r="B33" s="13">
        <v>40200</v>
      </c>
      <c r="C33" s="54" t="s">
        <v>36</v>
      </c>
      <c r="D33" s="60">
        <v>113900</v>
      </c>
      <c r="E33" s="58"/>
    </row>
    <row r="34" spans="2:5" ht="15">
      <c r="B34" s="13">
        <v>40300</v>
      </c>
      <c r="C34" s="54" t="s">
        <v>37</v>
      </c>
      <c r="D34" s="60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99330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223230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255200</v>
      </c>
      <c r="E54" s="45"/>
    </row>
    <row r="55" spans="2:5" ht="15">
      <c r="B55" s="13">
        <v>90200</v>
      </c>
      <c r="C55" s="54" t="s">
        <v>62</v>
      </c>
      <c r="D55" s="60">
        <v>432300</v>
      </c>
      <c r="E55" s="61"/>
    </row>
    <row r="56" spans="2:5" ht="15.75" thickBot="1">
      <c r="B56" s="16">
        <v>90000</v>
      </c>
      <c r="C56" s="15" t="s">
        <v>63</v>
      </c>
      <c r="D56" s="48">
        <f>D54+D55</f>
        <v>687500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3224580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3224580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7"/>
      <c r="B3" s="36" t="s">
        <v>142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7"/>
      <c r="B59" s="112" t="s">
        <v>145</v>
      </c>
      <c r="C59" s="113"/>
      <c r="D59" s="62">
        <f>IF((Spese_Rendiconto_Anno0!BV53+Spese_Rendiconto_Anno0!BW53-Entrate_Rendiconto_Anno0!D58)&gt;0,Spese_Rendiconto_Anno0!BV53+Spese_Rendiconto_Anno0!BW53-Entrate_Rendiconto_Anno0!D58,0)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7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468286.99</v>
      </c>
      <c r="E10" s="88">
        <v>0</v>
      </c>
      <c r="F10" s="89">
        <v>531163.61</v>
      </c>
      <c r="G10" s="87"/>
      <c r="H10" s="88"/>
      <c r="I10" s="89"/>
      <c r="J10" s="96">
        <v>32421.77</v>
      </c>
      <c r="K10" s="88">
        <v>0</v>
      </c>
      <c r="L10" s="100">
        <v>32421.77</v>
      </c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>
        <v>62796.39</v>
      </c>
      <c r="AF10" s="88">
        <v>0</v>
      </c>
      <c r="AG10" s="89">
        <v>62796.39</v>
      </c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563505.15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626381.77</v>
      </c>
    </row>
    <row r="11" spans="2:76" ht="15">
      <c r="B11" s="13">
        <v>102</v>
      </c>
      <c r="C11" s="25" t="s">
        <v>92</v>
      </c>
      <c r="D11" s="87">
        <v>45540</v>
      </c>
      <c r="E11" s="88">
        <v>0</v>
      </c>
      <c r="F11" s="89">
        <v>52649.91</v>
      </c>
      <c r="G11" s="87"/>
      <c r="H11" s="88"/>
      <c r="I11" s="89"/>
      <c r="J11" s="96">
        <v>2660</v>
      </c>
      <c r="K11" s="88">
        <v>0</v>
      </c>
      <c r="L11" s="100">
        <v>2717.89</v>
      </c>
      <c r="M11" s="90">
        <v>500</v>
      </c>
      <c r="N11" s="88">
        <v>0</v>
      </c>
      <c r="O11" s="89">
        <v>500</v>
      </c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>
        <v>4500</v>
      </c>
      <c r="AF11" s="88">
        <v>0</v>
      </c>
      <c r="AG11" s="89">
        <v>4600</v>
      </c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53200</v>
      </c>
      <c r="BW11" s="76">
        <f t="shared" si="1"/>
        <v>0</v>
      </c>
      <c r="BX11" s="78">
        <f t="shared" si="2"/>
        <v>60467.8</v>
      </c>
    </row>
    <row r="12" spans="2:76" ht="15">
      <c r="B12" s="13">
        <v>103</v>
      </c>
      <c r="C12" s="25" t="s">
        <v>93</v>
      </c>
      <c r="D12" s="87">
        <v>277075.93</v>
      </c>
      <c r="E12" s="88">
        <v>0</v>
      </c>
      <c r="F12" s="89">
        <v>422313.11</v>
      </c>
      <c r="G12" s="87"/>
      <c r="H12" s="88"/>
      <c r="I12" s="89"/>
      <c r="J12" s="96">
        <v>45450</v>
      </c>
      <c r="K12" s="88">
        <v>0</v>
      </c>
      <c r="L12" s="100">
        <v>45450</v>
      </c>
      <c r="M12" s="90">
        <v>126950</v>
      </c>
      <c r="N12" s="88">
        <v>0</v>
      </c>
      <c r="O12" s="89">
        <v>148025.4</v>
      </c>
      <c r="P12" s="90">
        <v>0</v>
      </c>
      <c r="Q12" s="88">
        <v>0</v>
      </c>
      <c r="R12" s="89">
        <v>0</v>
      </c>
      <c r="S12" s="90"/>
      <c r="T12" s="88"/>
      <c r="U12" s="89"/>
      <c r="V12" s="90">
        <v>0</v>
      </c>
      <c r="W12" s="88">
        <v>0</v>
      </c>
      <c r="X12" s="89">
        <v>300</v>
      </c>
      <c r="Y12" s="90">
        <v>62600</v>
      </c>
      <c r="Z12" s="88">
        <v>0</v>
      </c>
      <c r="AA12" s="89">
        <v>80229.14</v>
      </c>
      <c r="AB12" s="90">
        <v>438400</v>
      </c>
      <c r="AC12" s="88">
        <v>0</v>
      </c>
      <c r="AD12" s="89">
        <v>478140.88</v>
      </c>
      <c r="AE12" s="90">
        <v>169530</v>
      </c>
      <c r="AF12" s="88">
        <v>0</v>
      </c>
      <c r="AG12" s="89">
        <v>198969.3</v>
      </c>
      <c r="AH12" s="90"/>
      <c r="AI12" s="88"/>
      <c r="AJ12" s="89"/>
      <c r="AK12" s="90">
        <v>116100</v>
      </c>
      <c r="AL12" s="88">
        <v>0</v>
      </c>
      <c r="AM12" s="89">
        <v>124108.43</v>
      </c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1236105.93</v>
      </c>
      <c r="BW12" s="76">
        <f t="shared" si="1"/>
        <v>0</v>
      </c>
      <c r="BX12" s="78">
        <f t="shared" si="2"/>
        <v>1497536.26</v>
      </c>
    </row>
    <row r="13" spans="2:76" ht="15">
      <c r="B13" s="13">
        <v>104</v>
      </c>
      <c r="C13" s="25" t="s">
        <v>19</v>
      </c>
      <c r="D13" s="87">
        <v>48450</v>
      </c>
      <c r="E13" s="88">
        <v>0</v>
      </c>
      <c r="F13" s="89">
        <v>89321.56</v>
      </c>
      <c r="G13" s="87"/>
      <c r="H13" s="88"/>
      <c r="I13" s="89"/>
      <c r="J13" s="96"/>
      <c r="K13" s="88"/>
      <c r="L13" s="100"/>
      <c r="M13" s="90">
        <v>14650</v>
      </c>
      <c r="N13" s="88">
        <v>0</v>
      </c>
      <c r="O13" s="89">
        <v>46768.36</v>
      </c>
      <c r="P13" s="90">
        <v>6850</v>
      </c>
      <c r="Q13" s="88">
        <v>0</v>
      </c>
      <c r="R13" s="89">
        <v>6850</v>
      </c>
      <c r="S13" s="90"/>
      <c r="T13" s="88"/>
      <c r="U13" s="89"/>
      <c r="V13" s="90">
        <v>7000</v>
      </c>
      <c r="W13" s="88">
        <v>0</v>
      </c>
      <c r="X13" s="89">
        <v>10000</v>
      </c>
      <c r="Y13" s="90"/>
      <c r="Z13" s="88"/>
      <c r="AA13" s="89"/>
      <c r="AB13" s="90">
        <v>9100</v>
      </c>
      <c r="AC13" s="88">
        <v>0</v>
      </c>
      <c r="AD13" s="89">
        <v>16669.35</v>
      </c>
      <c r="AE13" s="90">
        <v>950</v>
      </c>
      <c r="AF13" s="88">
        <v>0</v>
      </c>
      <c r="AG13" s="89">
        <v>950</v>
      </c>
      <c r="AH13" s="90">
        <v>2500</v>
      </c>
      <c r="AI13" s="88">
        <v>0</v>
      </c>
      <c r="AJ13" s="89">
        <v>4913</v>
      </c>
      <c r="AK13" s="90">
        <v>51300</v>
      </c>
      <c r="AL13" s="88">
        <v>0</v>
      </c>
      <c r="AM13" s="89">
        <v>53900</v>
      </c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140800</v>
      </c>
      <c r="BW13" s="76">
        <f t="shared" si="1"/>
        <v>0</v>
      </c>
      <c r="BX13" s="78">
        <f t="shared" si="2"/>
        <v>229372.27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33690</v>
      </c>
      <c r="BM16" s="88">
        <v>0</v>
      </c>
      <c r="BN16" s="89">
        <v>33690</v>
      </c>
      <c r="BO16" s="90"/>
      <c r="BP16" s="88"/>
      <c r="BQ16" s="89"/>
      <c r="BR16" s="96"/>
      <c r="BS16" s="88"/>
      <c r="BT16" s="100"/>
      <c r="BU16" s="75"/>
      <c r="BV16" s="84">
        <f t="shared" si="0"/>
        <v>33690</v>
      </c>
      <c r="BW16" s="76">
        <f t="shared" si="1"/>
        <v>0</v>
      </c>
      <c r="BX16" s="78">
        <f t="shared" si="2"/>
        <v>33690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>
        <v>5050</v>
      </c>
      <c r="E18" s="88">
        <v>0</v>
      </c>
      <c r="F18" s="89">
        <v>6522.67</v>
      </c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5050</v>
      </c>
      <c r="BW18" s="76">
        <f t="shared" si="1"/>
        <v>0</v>
      </c>
      <c r="BX18" s="78">
        <f t="shared" si="2"/>
        <v>6522.67</v>
      </c>
    </row>
    <row r="19" spans="2:76" ht="15">
      <c r="B19" s="13">
        <v>110</v>
      </c>
      <c r="C19" s="25" t="s">
        <v>98</v>
      </c>
      <c r="D19" s="87">
        <v>110300</v>
      </c>
      <c r="E19" s="88">
        <v>0</v>
      </c>
      <c r="F19" s="89">
        <v>111352</v>
      </c>
      <c r="G19" s="87"/>
      <c r="H19" s="88"/>
      <c r="I19" s="89"/>
      <c r="J19" s="96">
        <v>300</v>
      </c>
      <c r="K19" s="88">
        <v>0</v>
      </c>
      <c r="L19" s="100">
        <v>300</v>
      </c>
      <c r="M19" s="96">
        <v>1350</v>
      </c>
      <c r="N19" s="88">
        <v>0</v>
      </c>
      <c r="O19" s="100">
        <v>1350</v>
      </c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7700</v>
      </c>
      <c r="BJ19" s="88">
        <v>0</v>
      </c>
      <c r="BK19" s="100">
        <v>9000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119650</v>
      </c>
      <c r="BW19" s="76">
        <f t="shared" si="1"/>
        <v>0</v>
      </c>
      <c r="BX19" s="78">
        <f t="shared" si="2"/>
        <v>122002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954702.9199999999</v>
      </c>
      <c r="E20" s="77">
        <f t="shared" si="3"/>
        <v>0</v>
      </c>
      <c r="F20" s="78">
        <f t="shared" si="3"/>
        <v>1213322.8599999999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80831.77</v>
      </c>
      <c r="K20" s="77">
        <f t="shared" si="3"/>
        <v>0</v>
      </c>
      <c r="L20" s="76">
        <f t="shared" si="3"/>
        <v>80889.66</v>
      </c>
      <c r="M20" s="97">
        <f t="shared" si="3"/>
        <v>143450</v>
      </c>
      <c r="N20" s="77">
        <f t="shared" si="3"/>
        <v>0</v>
      </c>
      <c r="O20" s="76">
        <f t="shared" si="3"/>
        <v>196643.76</v>
      </c>
      <c r="P20" s="97">
        <f t="shared" si="3"/>
        <v>6850</v>
      </c>
      <c r="Q20" s="77">
        <f t="shared" si="3"/>
        <v>0</v>
      </c>
      <c r="R20" s="76">
        <f t="shared" si="3"/>
        <v>6850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7000</v>
      </c>
      <c r="W20" s="77">
        <f t="shared" si="3"/>
        <v>0</v>
      </c>
      <c r="X20" s="76">
        <f t="shared" si="3"/>
        <v>10300</v>
      </c>
      <c r="Y20" s="97">
        <f t="shared" si="3"/>
        <v>62600</v>
      </c>
      <c r="Z20" s="77">
        <f t="shared" si="3"/>
        <v>0</v>
      </c>
      <c r="AA20" s="76">
        <f t="shared" si="3"/>
        <v>80229.14</v>
      </c>
      <c r="AB20" s="97">
        <f t="shared" si="3"/>
        <v>447500</v>
      </c>
      <c r="AC20" s="77">
        <f t="shared" si="3"/>
        <v>0</v>
      </c>
      <c r="AD20" s="76">
        <f t="shared" si="3"/>
        <v>494810.23</v>
      </c>
      <c r="AE20" s="97">
        <f t="shared" si="3"/>
        <v>237776.39</v>
      </c>
      <c r="AF20" s="77">
        <f t="shared" si="3"/>
        <v>0</v>
      </c>
      <c r="AG20" s="76">
        <f t="shared" si="3"/>
        <v>267315.69</v>
      </c>
      <c r="AH20" s="97">
        <f t="shared" si="3"/>
        <v>2500</v>
      </c>
      <c r="AI20" s="77">
        <f t="shared" si="3"/>
        <v>0</v>
      </c>
      <c r="AJ20" s="76">
        <f t="shared" si="3"/>
        <v>4913</v>
      </c>
      <c r="AK20" s="97">
        <f t="shared" si="3"/>
        <v>167400</v>
      </c>
      <c r="AL20" s="77">
        <f t="shared" si="3"/>
        <v>0</v>
      </c>
      <c r="AM20" s="76">
        <f t="shared" si="3"/>
        <v>178008.43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7700</v>
      </c>
      <c r="BJ20" s="77">
        <f t="shared" si="3"/>
        <v>0</v>
      </c>
      <c r="BK20" s="76">
        <f t="shared" si="3"/>
        <v>9000</v>
      </c>
      <c r="BL20" s="97">
        <f t="shared" si="3"/>
        <v>33690</v>
      </c>
      <c r="BM20" s="77">
        <f t="shared" si="3"/>
        <v>0</v>
      </c>
      <c r="BN20" s="76">
        <f t="shared" si="3"/>
        <v>33690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2152001.08</v>
      </c>
      <c r="BW20" s="76">
        <f>BW10+BW11+BW12+BW13+BW14+BW15+BW16+BW17+BW18+BW19</f>
        <v>0</v>
      </c>
      <c r="BX20" s="94">
        <f>BX10+BX11+BX12+BX13+BX14+BX15+BX16+BX17+BX18+BX19</f>
        <v>2575972.77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117786.9</v>
      </c>
      <c r="E24" s="88">
        <v>0</v>
      </c>
      <c r="F24" s="89">
        <v>120971.7</v>
      </c>
      <c r="G24" s="87"/>
      <c r="H24" s="88"/>
      <c r="I24" s="89"/>
      <c r="J24" s="96">
        <v>0</v>
      </c>
      <c r="K24" s="88">
        <v>0</v>
      </c>
      <c r="L24" s="100">
        <v>0</v>
      </c>
      <c r="M24" s="96">
        <v>0</v>
      </c>
      <c r="N24" s="88">
        <v>0</v>
      </c>
      <c r="O24" s="100">
        <v>0</v>
      </c>
      <c r="P24" s="96"/>
      <c r="Q24" s="88"/>
      <c r="R24" s="100"/>
      <c r="S24" s="96"/>
      <c r="T24" s="88"/>
      <c r="U24" s="100"/>
      <c r="V24" s="96">
        <v>0</v>
      </c>
      <c r="W24" s="88">
        <v>0</v>
      </c>
      <c r="X24" s="100">
        <v>22520.07</v>
      </c>
      <c r="Y24" s="96">
        <v>93241.17</v>
      </c>
      <c r="Z24" s="88">
        <v>0</v>
      </c>
      <c r="AA24" s="100">
        <v>129187.04</v>
      </c>
      <c r="AB24" s="96">
        <v>183938.92</v>
      </c>
      <c r="AC24" s="88">
        <v>0</v>
      </c>
      <c r="AD24" s="100">
        <v>327766.87</v>
      </c>
      <c r="AE24" s="96">
        <v>175000.61</v>
      </c>
      <c r="AF24" s="88">
        <v>0</v>
      </c>
      <c r="AG24" s="100">
        <v>269435.51</v>
      </c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569967.6</v>
      </c>
      <c r="BW24" s="76">
        <f t="shared" si="4"/>
        <v>0</v>
      </c>
      <c r="BX24" s="78">
        <f t="shared" si="4"/>
        <v>869881.19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>
        <v>0</v>
      </c>
      <c r="Z25" s="88">
        <v>0</v>
      </c>
      <c r="AA25" s="100">
        <v>4750</v>
      </c>
      <c r="AB25" s="96">
        <v>0</v>
      </c>
      <c r="AC25" s="88">
        <v>0</v>
      </c>
      <c r="AD25" s="100">
        <v>9900</v>
      </c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14650</v>
      </c>
    </row>
    <row r="26" spans="2:76" ht="15">
      <c r="B26" s="13">
        <v>204</v>
      </c>
      <c r="C26" s="25" t="s">
        <v>106</v>
      </c>
      <c r="D26" s="87">
        <v>0</v>
      </c>
      <c r="E26" s="88">
        <v>0</v>
      </c>
      <c r="F26" s="89">
        <v>0</v>
      </c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>
        <v>0</v>
      </c>
      <c r="W26" s="88">
        <v>0</v>
      </c>
      <c r="X26" s="100">
        <v>0</v>
      </c>
      <c r="Y26" s="96">
        <v>0</v>
      </c>
      <c r="Z26" s="88">
        <v>0</v>
      </c>
      <c r="AA26" s="100">
        <v>0</v>
      </c>
      <c r="AB26" s="96">
        <v>0</v>
      </c>
      <c r="AC26" s="88">
        <v>0</v>
      </c>
      <c r="AD26" s="100">
        <v>0</v>
      </c>
      <c r="AE26" s="96"/>
      <c r="AF26" s="88"/>
      <c r="AG26" s="100"/>
      <c r="AH26" s="96">
        <v>0</v>
      </c>
      <c r="AI26" s="88">
        <v>0</v>
      </c>
      <c r="AJ26" s="100">
        <v>0</v>
      </c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>
        <v>0</v>
      </c>
      <c r="W27" s="88">
        <v>0</v>
      </c>
      <c r="X27" s="100">
        <v>0</v>
      </c>
      <c r="Y27" s="96">
        <v>57770</v>
      </c>
      <c r="Z27" s="88">
        <v>0</v>
      </c>
      <c r="AA27" s="100">
        <v>57770</v>
      </c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57770</v>
      </c>
      <c r="BW27" s="76">
        <f t="shared" si="4"/>
        <v>0</v>
      </c>
      <c r="BX27" s="78">
        <f t="shared" si="4"/>
        <v>57770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117786.9</v>
      </c>
      <c r="E28" s="77">
        <f t="shared" si="5"/>
        <v>0</v>
      </c>
      <c r="F28" s="78">
        <f t="shared" si="5"/>
        <v>120971.7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22520.07</v>
      </c>
      <c r="Y28" s="97">
        <f t="shared" si="5"/>
        <v>151011.16999999998</v>
      </c>
      <c r="Z28" s="77">
        <f t="shared" si="5"/>
        <v>0</v>
      </c>
      <c r="AA28" s="76">
        <f t="shared" si="5"/>
        <v>191707.03999999998</v>
      </c>
      <c r="AB28" s="97">
        <f t="shared" si="5"/>
        <v>183938.92</v>
      </c>
      <c r="AC28" s="77">
        <f t="shared" si="5"/>
        <v>0</v>
      </c>
      <c r="AD28" s="76">
        <f t="shared" si="5"/>
        <v>337666.87</v>
      </c>
      <c r="AE28" s="97">
        <f t="shared" si="5"/>
        <v>175000.61</v>
      </c>
      <c r="AF28" s="77">
        <f t="shared" si="5"/>
        <v>0</v>
      </c>
      <c r="AG28" s="76">
        <f t="shared" si="5"/>
        <v>269435.51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627737.6</v>
      </c>
      <c r="BW28" s="76">
        <f>BW23+BW24+BW25+BW26+BW27</f>
        <v>0</v>
      </c>
      <c r="BX28" s="94">
        <f>BX23+BX24+BX25+BX26+BX27</f>
        <v>942301.19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61250</v>
      </c>
      <c r="BM40" s="88">
        <v>0</v>
      </c>
      <c r="BN40" s="100">
        <v>61250</v>
      </c>
      <c r="BO40" s="96"/>
      <c r="BP40" s="88"/>
      <c r="BQ40" s="100"/>
      <c r="BR40" s="96"/>
      <c r="BS40" s="88"/>
      <c r="BT40" s="100"/>
      <c r="BU40" s="75"/>
      <c r="BV40" s="84">
        <f t="shared" si="10"/>
        <v>61250</v>
      </c>
      <c r="BW40" s="76">
        <f t="shared" si="10"/>
        <v>0</v>
      </c>
      <c r="BX40" s="78">
        <f t="shared" si="10"/>
        <v>61250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61250</v>
      </c>
      <c r="BM42" s="77">
        <f t="shared" si="12"/>
        <v>0</v>
      </c>
      <c r="BN42" s="76">
        <f t="shared" si="12"/>
        <v>61250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61250</v>
      </c>
      <c r="BW42" s="76">
        <f>BW38+BW39+BW40+BW41</f>
        <v>0</v>
      </c>
      <c r="BX42" s="94">
        <f>BX38+BX39+BX40+BX41</f>
        <v>61250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255200</v>
      </c>
      <c r="BS49" s="88">
        <v>0</v>
      </c>
      <c r="BT49" s="100">
        <v>255720.26</v>
      </c>
      <c r="BU49" s="75"/>
      <c r="BV49" s="84">
        <f aca="true" t="shared" si="15" ref="BV49:BX50">D49+G49+J49+M49+P49+S49+V49+Y49+AB49+AE49+AH49+AK49+AN49+AQ49+AT49+AW49+AZ49+BC49+BF49+BI49+BL49+BO49+BR49</f>
        <v>255200</v>
      </c>
      <c r="BW49" s="76">
        <f t="shared" si="15"/>
        <v>0</v>
      </c>
      <c r="BX49" s="78">
        <f t="shared" si="15"/>
        <v>255720.26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432800</v>
      </c>
      <c r="BS50" s="88">
        <v>0</v>
      </c>
      <c r="BT50" s="100">
        <v>527164.48</v>
      </c>
      <c r="BU50" s="75"/>
      <c r="BV50" s="84">
        <f t="shared" si="15"/>
        <v>432800</v>
      </c>
      <c r="BW50" s="76">
        <f t="shared" si="15"/>
        <v>0</v>
      </c>
      <c r="BX50" s="78">
        <f t="shared" si="15"/>
        <v>527164.48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688000</v>
      </c>
      <c r="BS51" s="77">
        <f>BS49+BS50</f>
        <v>0</v>
      </c>
      <c r="BT51" s="76">
        <f>BT49+BT50</f>
        <v>782884.74</v>
      </c>
      <c r="BU51" s="84"/>
      <c r="BV51" s="84">
        <f>BV49+BV50</f>
        <v>688000</v>
      </c>
      <c r="BW51" s="76">
        <f>BW49+BW50</f>
        <v>0</v>
      </c>
      <c r="BX51" s="94">
        <f>BX49+BX50</f>
        <v>782884.74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1072489.8199999998</v>
      </c>
      <c r="E53" s="85">
        <f t="shared" si="18"/>
        <v>0</v>
      </c>
      <c r="F53" s="85">
        <f t="shared" si="18"/>
        <v>1334294.5599999998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80831.77</v>
      </c>
      <c r="K53" s="85">
        <f t="shared" si="18"/>
        <v>0</v>
      </c>
      <c r="L53" s="85">
        <f t="shared" si="18"/>
        <v>80889.66</v>
      </c>
      <c r="M53" s="85">
        <f t="shared" si="18"/>
        <v>143450</v>
      </c>
      <c r="N53" s="85">
        <f t="shared" si="18"/>
        <v>0</v>
      </c>
      <c r="O53" s="85">
        <f t="shared" si="18"/>
        <v>196643.76</v>
      </c>
      <c r="P53" s="85">
        <f t="shared" si="18"/>
        <v>6850</v>
      </c>
      <c r="Q53" s="85">
        <f t="shared" si="18"/>
        <v>0</v>
      </c>
      <c r="R53" s="85">
        <f t="shared" si="18"/>
        <v>6850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7000</v>
      </c>
      <c r="W53" s="85">
        <f t="shared" si="18"/>
        <v>0</v>
      </c>
      <c r="X53" s="85">
        <f t="shared" si="18"/>
        <v>32820.07</v>
      </c>
      <c r="Y53" s="85">
        <f t="shared" si="18"/>
        <v>213611.16999999998</v>
      </c>
      <c r="Z53" s="85">
        <f t="shared" si="18"/>
        <v>0</v>
      </c>
      <c r="AA53" s="85">
        <f t="shared" si="18"/>
        <v>271936.18</v>
      </c>
      <c r="AB53" s="85">
        <f t="shared" si="18"/>
        <v>631438.92</v>
      </c>
      <c r="AC53" s="85">
        <f t="shared" si="18"/>
        <v>0</v>
      </c>
      <c r="AD53" s="85">
        <f t="shared" si="18"/>
        <v>832477.1</v>
      </c>
      <c r="AE53" s="85">
        <f t="shared" si="18"/>
        <v>412777</v>
      </c>
      <c r="AF53" s="85">
        <f t="shared" si="18"/>
        <v>0</v>
      </c>
      <c r="AG53" s="85">
        <f t="shared" si="18"/>
        <v>536751.2</v>
      </c>
      <c r="AH53" s="85">
        <f t="shared" si="18"/>
        <v>2500</v>
      </c>
      <c r="AI53" s="85">
        <f t="shared" si="18"/>
        <v>0</v>
      </c>
      <c r="AJ53" s="85">
        <f aca="true" t="shared" si="19" ref="AJ53:BT53">AJ20+AJ28+AJ35+AJ42+AJ46+AJ51</f>
        <v>4913</v>
      </c>
      <c r="AK53" s="85">
        <f t="shared" si="19"/>
        <v>167400</v>
      </c>
      <c r="AL53" s="85">
        <f t="shared" si="19"/>
        <v>0</v>
      </c>
      <c r="AM53" s="85">
        <f t="shared" si="19"/>
        <v>178008.43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7700</v>
      </c>
      <c r="BJ53" s="85">
        <f t="shared" si="19"/>
        <v>0</v>
      </c>
      <c r="BK53" s="85">
        <f t="shared" si="19"/>
        <v>9000</v>
      </c>
      <c r="BL53" s="85">
        <f t="shared" si="19"/>
        <v>94940</v>
      </c>
      <c r="BM53" s="85">
        <f t="shared" si="19"/>
        <v>0</v>
      </c>
      <c r="BN53" s="85">
        <f t="shared" si="19"/>
        <v>94940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688000</v>
      </c>
      <c r="BS53" s="85">
        <f t="shared" si="19"/>
        <v>0</v>
      </c>
      <c r="BT53" s="85">
        <f t="shared" si="19"/>
        <v>782884.74</v>
      </c>
      <c r="BU53" s="85">
        <f>BU8</f>
        <v>0</v>
      </c>
      <c r="BV53" s="101">
        <f>BV8+BV20+BV28+BV35+BV42+BV46+BV51</f>
        <v>3528988.68</v>
      </c>
      <c r="BW53" s="86">
        <f>BW20+BW28+BW35+BW42+BW46+BW51</f>
        <v>0</v>
      </c>
      <c r="BX53" s="86">
        <f>BX20+BX28+BX35+BX42+BX46+BX51</f>
        <v>4362408.7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BL4:BN4"/>
    <mergeCell ref="BL5:BN5"/>
    <mergeCell ref="BL6:BM6"/>
    <mergeCell ref="BC4:BE4"/>
    <mergeCell ref="BC5:BE5"/>
    <mergeCell ref="BC6:BD6"/>
    <mergeCell ref="BI4:BK4"/>
    <mergeCell ref="BI5:BK5"/>
    <mergeCell ref="BI6:BJ6"/>
    <mergeCell ref="B53:C53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AH4:AJ4"/>
    <mergeCell ref="AQ6:AR6"/>
    <mergeCell ref="AN4:AP4"/>
    <mergeCell ref="AQ4:AS4"/>
    <mergeCell ref="AK5:AM5"/>
    <mergeCell ref="AN5:AP5"/>
    <mergeCell ref="AK4:AM4"/>
    <mergeCell ref="AQ5:AS5"/>
    <mergeCell ref="V4:X4"/>
    <mergeCell ref="Y4:AA4"/>
    <mergeCell ref="AB4:AD4"/>
    <mergeCell ref="AE4:AG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441340</v>
      </c>
      <c r="E10" s="88">
        <v>0</v>
      </c>
      <c r="F10" s="89"/>
      <c r="G10" s="87"/>
      <c r="H10" s="88"/>
      <c r="I10" s="89"/>
      <c r="J10" s="96">
        <v>31580</v>
      </c>
      <c r="K10" s="88">
        <v>0</v>
      </c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>
        <v>61500</v>
      </c>
      <c r="AF10" s="88">
        <v>0</v>
      </c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534420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>
        <v>45140</v>
      </c>
      <c r="E11" s="88">
        <v>0</v>
      </c>
      <c r="F11" s="89"/>
      <c r="G11" s="87"/>
      <c r="H11" s="88"/>
      <c r="I11" s="89"/>
      <c r="J11" s="96">
        <v>2660</v>
      </c>
      <c r="K11" s="88">
        <v>0</v>
      </c>
      <c r="L11" s="100"/>
      <c r="M11" s="90">
        <v>500</v>
      </c>
      <c r="N11" s="88">
        <v>0</v>
      </c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>
        <v>4500</v>
      </c>
      <c r="AF11" s="88">
        <v>0</v>
      </c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52800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>
        <v>247660</v>
      </c>
      <c r="E12" s="88">
        <v>0</v>
      </c>
      <c r="F12" s="89"/>
      <c r="G12" s="87"/>
      <c r="H12" s="88"/>
      <c r="I12" s="89"/>
      <c r="J12" s="96">
        <v>147350</v>
      </c>
      <c r="K12" s="88">
        <v>0</v>
      </c>
      <c r="L12" s="100"/>
      <c r="M12" s="90">
        <v>126950</v>
      </c>
      <c r="N12" s="88">
        <v>0</v>
      </c>
      <c r="O12" s="89"/>
      <c r="P12" s="90">
        <v>0</v>
      </c>
      <c r="Q12" s="88">
        <v>0</v>
      </c>
      <c r="R12" s="89"/>
      <c r="S12" s="90"/>
      <c r="T12" s="88"/>
      <c r="U12" s="89"/>
      <c r="V12" s="90">
        <v>0</v>
      </c>
      <c r="W12" s="88">
        <v>0</v>
      </c>
      <c r="X12" s="89"/>
      <c r="Y12" s="90">
        <v>600</v>
      </c>
      <c r="Z12" s="88">
        <v>0</v>
      </c>
      <c r="AA12" s="89"/>
      <c r="AB12" s="90">
        <v>438400</v>
      </c>
      <c r="AC12" s="88">
        <v>0</v>
      </c>
      <c r="AD12" s="89"/>
      <c r="AE12" s="90">
        <v>164630</v>
      </c>
      <c r="AF12" s="88">
        <v>0</v>
      </c>
      <c r="AG12" s="89"/>
      <c r="AH12" s="90"/>
      <c r="AI12" s="88"/>
      <c r="AJ12" s="89"/>
      <c r="AK12" s="90">
        <v>116500</v>
      </c>
      <c r="AL12" s="88">
        <v>0</v>
      </c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1242090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>
        <v>55400</v>
      </c>
      <c r="E13" s="88">
        <v>0</v>
      </c>
      <c r="F13" s="89"/>
      <c r="G13" s="87"/>
      <c r="H13" s="88"/>
      <c r="I13" s="89"/>
      <c r="J13" s="96"/>
      <c r="K13" s="88"/>
      <c r="L13" s="100"/>
      <c r="M13" s="90">
        <v>14650</v>
      </c>
      <c r="N13" s="88">
        <v>0</v>
      </c>
      <c r="O13" s="89"/>
      <c r="P13" s="90">
        <v>7600</v>
      </c>
      <c r="Q13" s="88">
        <v>0</v>
      </c>
      <c r="R13" s="89"/>
      <c r="S13" s="90"/>
      <c r="T13" s="88"/>
      <c r="U13" s="89"/>
      <c r="V13" s="90">
        <v>7000</v>
      </c>
      <c r="W13" s="88">
        <v>0</v>
      </c>
      <c r="X13" s="89"/>
      <c r="Y13" s="90"/>
      <c r="Z13" s="88"/>
      <c r="AA13" s="89"/>
      <c r="AB13" s="90">
        <v>9200</v>
      </c>
      <c r="AC13" s="88">
        <v>0</v>
      </c>
      <c r="AD13" s="89"/>
      <c r="AE13" s="90">
        <v>950</v>
      </c>
      <c r="AF13" s="88">
        <v>0</v>
      </c>
      <c r="AG13" s="89"/>
      <c r="AH13" s="90">
        <v>2500</v>
      </c>
      <c r="AI13" s="88">
        <v>0</v>
      </c>
      <c r="AJ13" s="89"/>
      <c r="AK13" s="90">
        <v>51500</v>
      </c>
      <c r="AL13" s="88">
        <v>0</v>
      </c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148800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31060</v>
      </c>
      <c r="BM16" s="88">
        <v>0</v>
      </c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31060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>
        <v>5050</v>
      </c>
      <c r="E18" s="88">
        <v>0</v>
      </c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5050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>
        <v>122800</v>
      </c>
      <c r="E19" s="88">
        <v>0</v>
      </c>
      <c r="F19" s="89"/>
      <c r="G19" s="87"/>
      <c r="H19" s="88"/>
      <c r="I19" s="89"/>
      <c r="J19" s="96">
        <v>300</v>
      </c>
      <c r="K19" s="88">
        <v>0</v>
      </c>
      <c r="L19" s="100"/>
      <c r="M19" s="96">
        <v>1350</v>
      </c>
      <c r="N19" s="88">
        <v>0</v>
      </c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7000</v>
      </c>
      <c r="BJ19" s="88">
        <v>0</v>
      </c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131450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917390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181890</v>
      </c>
      <c r="K20" s="77">
        <f t="shared" si="1"/>
        <v>0</v>
      </c>
      <c r="L20" s="76">
        <f t="shared" si="1"/>
        <v>0</v>
      </c>
      <c r="M20" s="97">
        <f t="shared" si="1"/>
        <v>143450</v>
      </c>
      <c r="N20" s="77">
        <f t="shared" si="1"/>
        <v>0</v>
      </c>
      <c r="O20" s="76">
        <f t="shared" si="1"/>
        <v>0</v>
      </c>
      <c r="P20" s="97">
        <f t="shared" si="1"/>
        <v>7600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7000</v>
      </c>
      <c r="W20" s="77">
        <f t="shared" si="1"/>
        <v>0</v>
      </c>
      <c r="X20" s="76">
        <f t="shared" si="1"/>
        <v>0</v>
      </c>
      <c r="Y20" s="97">
        <f t="shared" si="1"/>
        <v>600</v>
      </c>
      <c r="Z20" s="77">
        <f t="shared" si="1"/>
        <v>0</v>
      </c>
      <c r="AA20" s="76">
        <f t="shared" si="1"/>
        <v>0</v>
      </c>
      <c r="AB20" s="97">
        <f t="shared" si="1"/>
        <v>447600</v>
      </c>
      <c r="AC20" s="77">
        <f t="shared" si="1"/>
        <v>0</v>
      </c>
      <c r="AD20" s="76">
        <f t="shared" si="1"/>
        <v>0</v>
      </c>
      <c r="AE20" s="97">
        <f t="shared" si="1"/>
        <v>231580</v>
      </c>
      <c r="AF20" s="77">
        <f t="shared" si="1"/>
        <v>0</v>
      </c>
      <c r="AG20" s="76">
        <f t="shared" si="1"/>
        <v>0</v>
      </c>
      <c r="AH20" s="97">
        <f t="shared" si="1"/>
        <v>2500</v>
      </c>
      <c r="AI20" s="77">
        <f t="shared" si="1"/>
        <v>0</v>
      </c>
      <c r="AJ20" s="76">
        <f t="shared" si="1"/>
        <v>0</v>
      </c>
      <c r="AK20" s="97">
        <f t="shared" si="1"/>
        <v>168000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7000</v>
      </c>
      <c r="BJ20" s="77">
        <f t="shared" si="1"/>
        <v>0</v>
      </c>
      <c r="BK20" s="76">
        <f t="shared" si="1"/>
        <v>0</v>
      </c>
      <c r="BL20" s="97">
        <f t="shared" si="1"/>
        <v>31060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2145670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>
        <v>262750</v>
      </c>
      <c r="E24" s="88">
        <v>0</v>
      </c>
      <c r="F24" s="89"/>
      <c r="G24" s="87"/>
      <c r="H24" s="88"/>
      <c r="I24" s="89"/>
      <c r="J24" s="96">
        <v>0</v>
      </c>
      <c r="K24" s="88">
        <v>0</v>
      </c>
      <c r="L24" s="100"/>
      <c r="M24" s="96">
        <v>0</v>
      </c>
      <c r="N24" s="88">
        <v>0</v>
      </c>
      <c r="O24" s="100"/>
      <c r="P24" s="96"/>
      <c r="Q24" s="88"/>
      <c r="R24" s="100"/>
      <c r="S24" s="96"/>
      <c r="T24" s="88"/>
      <c r="U24" s="100"/>
      <c r="V24" s="96">
        <v>0</v>
      </c>
      <c r="W24" s="88">
        <v>0</v>
      </c>
      <c r="X24" s="100"/>
      <c r="Y24" s="96">
        <v>283217.68</v>
      </c>
      <c r="Z24" s="88">
        <v>0</v>
      </c>
      <c r="AA24" s="100"/>
      <c r="AB24" s="96">
        <v>0</v>
      </c>
      <c r="AC24" s="88">
        <v>0</v>
      </c>
      <c r="AD24" s="100"/>
      <c r="AE24" s="96">
        <v>0</v>
      </c>
      <c r="AF24" s="88">
        <v>0</v>
      </c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545967.6799999999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>
        <v>0</v>
      </c>
      <c r="Z25" s="88">
        <v>0</v>
      </c>
      <c r="AA25" s="100"/>
      <c r="AB25" s="96">
        <v>0</v>
      </c>
      <c r="AC25" s="88">
        <v>0</v>
      </c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>
        <v>0</v>
      </c>
      <c r="E26" s="88">
        <v>0</v>
      </c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>
        <v>0</v>
      </c>
      <c r="W26" s="88">
        <v>0</v>
      </c>
      <c r="X26" s="100"/>
      <c r="Y26" s="96">
        <v>0</v>
      </c>
      <c r="Z26" s="88">
        <v>0</v>
      </c>
      <c r="AA26" s="100"/>
      <c r="AB26" s="96">
        <v>0</v>
      </c>
      <c r="AC26" s="88">
        <v>0</v>
      </c>
      <c r="AD26" s="100"/>
      <c r="AE26" s="96"/>
      <c r="AF26" s="88"/>
      <c r="AG26" s="100"/>
      <c r="AH26" s="96">
        <v>0</v>
      </c>
      <c r="AI26" s="88">
        <v>0</v>
      </c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>
        <v>0</v>
      </c>
      <c r="W27" s="88">
        <v>0</v>
      </c>
      <c r="X27" s="100"/>
      <c r="Y27" s="96">
        <v>0</v>
      </c>
      <c r="Z27" s="88">
        <v>0</v>
      </c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262750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283217.68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545967.6799999999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63880</v>
      </c>
      <c r="BM40" s="88">
        <v>0</v>
      </c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63880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63880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63880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255200</v>
      </c>
      <c r="BS49" s="88">
        <v>0</v>
      </c>
      <c r="BT49" s="100"/>
      <c r="BU49" s="75"/>
      <c r="BV49" s="84">
        <f aca="true" t="shared" si="9" ref="BV49:BX50">D49+G49+J49+M49+P49+S49+V49+Y49+AB49+AE49+AH49+AK49+AN49+AQ49+AT49+AW49+AZ49+BC49+BF49+BI49+BL49+BO49+BR49</f>
        <v>255200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432300</v>
      </c>
      <c r="BS50" s="88">
        <v>0</v>
      </c>
      <c r="BT50" s="100"/>
      <c r="BU50" s="75"/>
      <c r="BV50" s="84">
        <f t="shared" si="9"/>
        <v>432300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687500</v>
      </c>
      <c r="BS51" s="77">
        <f>BS49+BS50</f>
        <v>0</v>
      </c>
      <c r="BT51" s="76">
        <f>BT49+BT50</f>
        <v>0</v>
      </c>
      <c r="BU51" s="84"/>
      <c r="BV51" s="84">
        <f>BV49+BV50</f>
        <v>687500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1180140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181890</v>
      </c>
      <c r="K53" s="85">
        <f t="shared" si="11"/>
        <v>0</v>
      </c>
      <c r="L53" s="85">
        <f t="shared" si="11"/>
        <v>0</v>
      </c>
      <c r="M53" s="85">
        <f t="shared" si="11"/>
        <v>143450</v>
      </c>
      <c r="N53" s="85">
        <f t="shared" si="11"/>
        <v>0</v>
      </c>
      <c r="O53" s="85">
        <f t="shared" si="11"/>
        <v>0</v>
      </c>
      <c r="P53" s="85">
        <f t="shared" si="11"/>
        <v>7600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7000</v>
      </c>
      <c r="W53" s="85">
        <f t="shared" si="11"/>
        <v>0</v>
      </c>
      <c r="X53" s="85">
        <f t="shared" si="11"/>
        <v>0</v>
      </c>
      <c r="Y53" s="85">
        <f t="shared" si="11"/>
        <v>283817.68</v>
      </c>
      <c r="Z53" s="85">
        <f t="shared" si="11"/>
        <v>0</v>
      </c>
      <c r="AA53" s="85">
        <f t="shared" si="11"/>
        <v>0</v>
      </c>
      <c r="AB53" s="85">
        <f t="shared" si="11"/>
        <v>447600</v>
      </c>
      <c r="AC53" s="85">
        <f t="shared" si="11"/>
        <v>0</v>
      </c>
      <c r="AD53" s="85">
        <f t="shared" si="11"/>
        <v>0</v>
      </c>
      <c r="AE53" s="85">
        <f t="shared" si="11"/>
        <v>231580</v>
      </c>
      <c r="AF53" s="85">
        <f t="shared" si="11"/>
        <v>0</v>
      </c>
      <c r="AG53" s="85">
        <f t="shared" si="11"/>
        <v>0</v>
      </c>
      <c r="AH53" s="85">
        <f t="shared" si="11"/>
        <v>2500</v>
      </c>
      <c r="AI53" s="85">
        <f t="shared" si="11"/>
        <v>0</v>
      </c>
      <c r="AJ53" s="85">
        <f t="shared" si="11"/>
        <v>0</v>
      </c>
      <c r="AK53" s="85">
        <f t="shared" si="11"/>
        <v>168000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7000</v>
      </c>
      <c r="BJ53" s="85">
        <f t="shared" si="11"/>
        <v>0</v>
      </c>
      <c r="BK53" s="85">
        <f t="shared" si="11"/>
        <v>0</v>
      </c>
      <c r="BL53" s="85">
        <f t="shared" si="11"/>
        <v>94940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687500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3443017.6799999997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445540</v>
      </c>
      <c r="E10" s="88">
        <v>0</v>
      </c>
      <c r="F10" s="89"/>
      <c r="G10" s="87"/>
      <c r="H10" s="88"/>
      <c r="I10" s="89"/>
      <c r="J10" s="96">
        <v>31580</v>
      </c>
      <c r="K10" s="88">
        <v>0</v>
      </c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>
        <v>61500</v>
      </c>
      <c r="AF10" s="88">
        <v>0</v>
      </c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538620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>
        <v>45540</v>
      </c>
      <c r="E11" s="88">
        <v>0</v>
      </c>
      <c r="F11" s="89"/>
      <c r="G11" s="87"/>
      <c r="H11" s="88"/>
      <c r="I11" s="89"/>
      <c r="J11" s="96">
        <v>2660</v>
      </c>
      <c r="K11" s="88">
        <v>0</v>
      </c>
      <c r="L11" s="100"/>
      <c r="M11" s="90">
        <v>500</v>
      </c>
      <c r="N11" s="88">
        <v>0</v>
      </c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>
        <v>4500</v>
      </c>
      <c r="AF11" s="88">
        <v>0</v>
      </c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53200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>
        <v>242060</v>
      </c>
      <c r="E12" s="88">
        <v>0</v>
      </c>
      <c r="F12" s="89"/>
      <c r="G12" s="87"/>
      <c r="H12" s="88"/>
      <c r="I12" s="89"/>
      <c r="J12" s="96">
        <v>147350</v>
      </c>
      <c r="K12" s="88">
        <v>0</v>
      </c>
      <c r="L12" s="100"/>
      <c r="M12" s="90">
        <v>126950</v>
      </c>
      <c r="N12" s="88">
        <v>0</v>
      </c>
      <c r="O12" s="89"/>
      <c r="P12" s="90">
        <v>0</v>
      </c>
      <c r="Q12" s="88">
        <v>0</v>
      </c>
      <c r="R12" s="89"/>
      <c r="S12" s="90"/>
      <c r="T12" s="88"/>
      <c r="U12" s="89"/>
      <c r="V12" s="90">
        <v>0</v>
      </c>
      <c r="W12" s="88">
        <v>0</v>
      </c>
      <c r="X12" s="89"/>
      <c r="Y12" s="90">
        <v>600</v>
      </c>
      <c r="Z12" s="88">
        <v>0</v>
      </c>
      <c r="AA12" s="89"/>
      <c r="AB12" s="90">
        <v>439400</v>
      </c>
      <c r="AC12" s="88">
        <v>0</v>
      </c>
      <c r="AD12" s="89"/>
      <c r="AE12" s="90">
        <v>164630</v>
      </c>
      <c r="AF12" s="88">
        <v>0</v>
      </c>
      <c r="AG12" s="89"/>
      <c r="AH12" s="90"/>
      <c r="AI12" s="88"/>
      <c r="AJ12" s="89"/>
      <c r="AK12" s="90">
        <v>116500</v>
      </c>
      <c r="AL12" s="88">
        <v>0</v>
      </c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1237490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>
        <v>49750</v>
      </c>
      <c r="E13" s="88">
        <v>0</v>
      </c>
      <c r="F13" s="89"/>
      <c r="G13" s="87"/>
      <c r="H13" s="88"/>
      <c r="I13" s="89"/>
      <c r="J13" s="96"/>
      <c r="K13" s="88"/>
      <c r="L13" s="100"/>
      <c r="M13" s="90">
        <v>14650</v>
      </c>
      <c r="N13" s="88">
        <v>0</v>
      </c>
      <c r="O13" s="89"/>
      <c r="P13" s="90">
        <v>7600</v>
      </c>
      <c r="Q13" s="88">
        <v>0</v>
      </c>
      <c r="R13" s="89"/>
      <c r="S13" s="90"/>
      <c r="T13" s="88"/>
      <c r="U13" s="89"/>
      <c r="V13" s="90">
        <v>7000</v>
      </c>
      <c r="W13" s="88">
        <v>0</v>
      </c>
      <c r="X13" s="89"/>
      <c r="Y13" s="90"/>
      <c r="Z13" s="88"/>
      <c r="AA13" s="89"/>
      <c r="AB13" s="90">
        <v>9200</v>
      </c>
      <c r="AC13" s="88">
        <v>0</v>
      </c>
      <c r="AD13" s="89"/>
      <c r="AE13" s="90">
        <v>950</v>
      </c>
      <c r="AF13" s="88">
        <v>0</v>
      </c>
      <c r="AG13" s="89"/>
      <c r="AH13" s="90">
        <v>2500</v>
      </c>
      <c r="AI13" s="88">
        <v>0</v>
      </c>
      <c r="AJ13" s="89"/>
      <c r="AK13" s="90">
        <v>51500</v>
      </c>
      <c r="AL13" s="88">
        <v>0</v>
      </c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143150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28320</v>
      </c>
      <c r="BM16" s="88">
        <v>0</v>
      </c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28320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>
        <v>5050</v>
      </c>
      <c r="E18" s="88">
        <v>0</v>
      </c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5050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>
        <v>133200</v>
      </c>
      <c r="E19" s="88">
        <v>0</v>
      </c>
      <c r="F19" s="89"/>
      <c r="G19" s="87"/>
      <c r="H19" s="88"/>
      <c r="I19" s="89"/>
      <c r="J19" s="96">
        <v>300</v>
      </c>
      <c r="K19" s="88">
        <v>0</v>
      </c>
      <c r="L19" s="100"/>
      <c r="M19" s="96">
        <v>1350</v>
      </c>
      <c r="N19" s="88">
        <v>0</v>
      </c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7000</v>
      </c>
      <c r="BJ19" s="88">
        <v>0</v>
      </c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141850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921140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181890</v>
      </c>
      <c r="K20" s="77">
        <f t="shared" si="1"/>
        <v>0</v>
      </c>
      <c r="L20" s="76">
        <f t="shared" si="1"/>
        <v>0</v>
      </c>
      <c r="M20" s="97">
        <f t="shared" si="1"/>
        <v>143450</v>
      </c>
      <c r="N20" s="77">
        <f t="shared" si="1"/>
        <v>0</v>
      </c>
      <c r="O20" s="76">
        <f t="shared" si="1"/>
        <v>0</v>
      </c>
      <c r="P20" s="97">
        <f t="shared" si="1"/>
        <v>7600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7000</v>
      </c>
      <c r="W20" s="77">
        <f t="shared" si="1"/>
        <v>0</v>
      </c>
      <c r="X20" s="76">
        <f t="shared" si="1"/>
        <v>0</v>
      </c>
      <c r="Y20" s="97">
        <f t="shared" si="1"/>
        <v>600</v>
      </c>
      <c r="Z20" s="77">
        <f t="shared" si="1"/>
        <v>0</v>
      </c>
      <c r="AA20" s="76">
        <f t="shared" si="1"/>
        <v>0</v>
      </c>
      <c r="AB20" s="97">
        <f t="shared" si="1"/>
        <v>448600</v>
      </c>
      <c r="AC20" s="77">
        <f t="shared" si="1"/>
        <v>0</v>
      </c>
      <c r="AD20" s="76">
        <f t="shared" si="1"/>
        <v>0</v>
      </c>
      <c r="AE20" s="97">
        <f t="shared" si="1"/>
        <v>231580</v>
      </c>
      <c r="AF20" s="77">
        <f t="shared" si="1"/>
        <v>0</v>
      </c>
      <c r="AG20" s="76">
        <f t="shared" si="1"/>
        <v>0</v>
      </c>
      <c r="AH20" s="97">
        <f t="shared" si="1"/>
        <v>2500</v>
      </c>
      <c r="AI20" s="77">
        <f t="shared" si="1"/>
        <v>0</v>
      </c>
      <c r="AJ20" s="76">
        <f t="shared" si="1"/>
        <v>0</v>
      </c>
      <c r="AK20" s="97">
        <f t="shared" si="1"/>
        <v>168000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7000</v>
      </c>
      <c r="BJ20" s="77">
        <f t="shared" si="1"/>
        <v>0</v>
      </c>
      <c r="BK20" s="76">
        <f t="shared" si="1"/>
        <v>0</v>
      </c>
      <c r="BL20" s="97">
        <f t="shared" si="1"/>
        <v>28320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2147680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>
        <v>322780</v>
      </c>
      <c r="E24" s="88">
        <v>0</v>
      </c>
      <c r="F24" s="89"/>
      <c r="G24" s="87"/>
      <c r="H24" s="88"/>
      <c r="I24" s="89"/>
      <c r="J24" s="96">
        <v>0</v>
      </c>
      <c r="K24" s="88">
        <v>0</v>
      </c>
      <c r="L24" s="100"/>
      <c r="M24" s="96">
        <v>0</v>
      </c>
      <c r="N24" s="88">
        <v>0</v>
      </c>
      <c r="O24" s="100"/>
      <c r="P24" s="96"/>
      <c r="Q24" s="88"/>
      <c r="R24" s="100"/>
      <c r="S24" s="96"/>
      <c r="T24" s="88"/>
      <c r="U24" s="100"/>
      <c r="V24" s="96">
        <v>0</v>
      </c>
      <c r="W24" s="88">
        <v>0</v>
      </c>
      <c r="X24" s="100"/>
      <c r="Y24" s="96">
        <v>0</v>
      </c>
      <c r="Z24" s="88">
        <v>0</v>
      </c>
      <c r="AA24" s="100"/>
      <c r="AB24" s="96">
        <v>0</v>
      </c>
      <c r="AC24" s="88">
        <v>0</v>
      </c>
      <c r="AD24" s="100"/>
      <c r="AE24" s="96">
        <v>0</v>
      </c>
      <c r="AF24" s="88">
        <v>0</v>
      </c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322780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>
        <v>0</v>
      </c>
      <c r="Z25" s="88">
        <v>0</v>
      </c>
      <c r="AA25" s="100"/>
      <c r="AB25" s="96">
        <v>0</v>
      </c>
      <c r="AC25" s="88">
        <v>0</v>
      </c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>
        <v>0</v>
      </c>
      <c r="E26" s="88">
        <v>0</v>
      </c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>
        <v>0</v>
      </c>
      <c r="W26" s="88">
        <v>0</v>
      </c>
      <c r="X26" s="100"/>
      <c r="Y26" s="96">
        <v>0</v>
      </c>
      <c r="Z26" s="88">
        <v>0</v>
      </c>
      <c r="AA26" s="100"/>
      <c r="AB26" s="96">
        <v>0</v>
      </c>
      <c r="AC26" s="88">
        <v>0</v>
      </c>
      <c r="AD26" s="100"/>
      <c r="AE26" s="96"/>
      <c r="AF26" s="88"/>
      <c r="AG26" s="100"/>
      <c r="AH26" s="96">
        <v>0</v>
      </c>
      <c r="AI26" s="88">
        <v>0</v>
      </c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>
        <v>0</v>
      </c>
      <c r="W27" s="88">
        <v>0</v>
      </c>
      <c r="X27" s="100"/>
      <c r="Y27" s="96">
        <v>0</v>
      </c>
      <c r="Z27" s="88">
        <v>0</v>
      </c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322780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322780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66620</v>
      </c>
      <c r="BM40" s="88">
        <v>0</v>
      </c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66620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66620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66620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255200</v>
      </c>
      <c r="BS49" s="88">
        <v>0</v>
      </c>
      <c r="BT49" s="100"/>
      <c r="BU49" s="75"/>
      <c r="BV49" s="84">
        <f aca="true" t="shared" si="9" ref="BV49:BX50">D49+G49+J49+M49+P49+S49+V49+Y49+AB49+AE49+AH49+AK49+AN49+AQ49+AT49+AW49+AZ49+BC49+BF49+BI49+BL49+BO49+BR49</f>
        <v>255200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432300</v>
      </c>
      <c r="BS50" s="88">
        <v>0</v>
      </c>
      <c r="BT50" s="100"/>
      <c r="BU50" s="75"/>
      <c r="BV50" s="84">
        <f t="shared" si="9"/>
        <v>432300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687500</v>
      </c>
      <c r="BS51" s="77">
        <f>BS49+BS50</f>
        <v>0</v>
      </c>
      <c r="BT51" s="76">
        <f>BT49+BT50</f>
        <v>0</v>
      </c>
      <c r="BU51" s="84"/>
      <c r="BV51" s="84">
        <f>BV49+BV50</f>
        <v>687500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1243920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181890</v>
      </c>
      <c r="K53" s="85">
        <f t="shared" si="11"/>
        <v>0</v>
      </c>
      <c r="L53" s="85">
        <f t="shared" si="11"/>
        <v>0</v>
      </c>
      <c r="M53" s="85">
        <f t="shared" si="11"/>
        <v>143450</v>
      </c>
      <c r="N53" s="85">
        <f t="shared" si="11"/>
        <v>0</v>
      </c>
      <c r="O53" s="85">
        <f t="shared" si="11"/>
        <v>0</v>
      </c>
      <c r="P53" s="85">
        <f t="shared" si="11"/>
        <v>7600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7000</v>
      </c>
      <c r="W53" s="85">
        <f t="shared" si="11"/>
        <v>0</v>
      </c>
      <c r="X53" s="85">
        <f t="shared" si="11"/>
        <v>0</v>
      </c>
      <c r="Y53" s="85">
        <f t="shared" si="11"/>
        <v>600</v>
      </c>
      <c r="Z53" s="85">
        <f t="shared" si="11"/>
        <v>0</v>
      </c>
      <c r="AA53" s="85">
        <f t="shared" si="11"/>
        <v>0</v>
      </c>
      <c r="AB53" s="85">
        <f t="shared" si="11"/>
        <v>448600</v>
      </c>
      <c r="AC53" s="85">
        <f t="shared" si="11"/>
        <v>0</v>
      </c>
      <c r="AD53" s="85">
        <f t="shared" si="11"/>
        <v>0</v>
      </c>
      <c r="AE53" s="85">
        <f t="shared" si="11"/>
        <v>231580</v>
      </c>
      <c r="AF53" s="85">
        <f t="shared" si="11"/>
        <v>0</v>
      </c>
      <c r="AG53" s="85">
        <f t="shared" si="11"/>
        <v>0</v>
      </c>
      <c r="AH53" s="85">
        <f t="shared" si="11"/>
        <v>2500</v>
      </c>
      <c r="AI53" s="85">
        <f t="shared" si="11"/>
        <v>0</v>
      </c>
      <c r="AJ53" s="85">
        <f t="shared" si="11"/>
        <v>0</v>
      </c>
      <c r="AK53" s="85">
        <f t="shared" si="11"/>
        <v>168000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7000</v>
      </c>
      <c r="BJ53" s="85">
        <f t="shared" si="11"/>
        <v>0</v>
      </c>
      <c r="BK53" s="85">
        <f t="shared" si="11"/>
        <v>0</v>
      </c>
      <c r="BL53" s="85">
        <f t="shared" si="11"/>
        <v>94940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687500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3224580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7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2:77" ht="25.5" customHeight="1" thickBot="1" thickTop="1">
      <c r="B54" s="136" t="s">
        <v>147</v>
      </c>
      <c r="C54" s="137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IF((Spese_Rendiconto_Anno0!BV53+Spese_Rendiconto_Anno0!BW53-Entrate_Rendiconto_Anno0!D58)&lt;0,Entrate_Rendiconto_Anno0!D58-Spese_Rendiconto_Anno0!BV53-Spese_Rendiconto_Anno0!BW53,0)</f>
        <v>0</v>
      </c>
      <c r="BW54" s="92"/>
      <c r="BX54" s="93">
        <f>IF((Spese_Rendiconto_Anno0!BX53-Entrate_Rendiconto_Anno0!E58)&lt;0,Entrate_Rendiconto_Anno0!E58-Spese_Rendiconto_Anno0!BX53,0)</f>
        <v>0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/>
  <mergeCells count="77">
    <mergeCell ref="A1:A65536"/>
    <mergeCell ref="B1:BX2"/>
    <mergeCell ref="B4:C7"/>
    <mergeCell ref="D4:F4"/>
    <mergeCell ref="G4:I4"/>
    <mergeCell ref="J4:L4"/>
    <mergeCell ref="S4:U4"/>
    <mergeCell ref="V4:X4"/>
    <mergeCell ref="AK4:AM4"/>
    <mergeCell ref="AN4:AP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BI4:BK4"/>
    <mergeCell ref="BL4:BN4"/>
    <mergeCell ref="BO4:BQ4"/>
    <mergeCell ref="BR4:BT4"/>
    <mergeCell ref="AH5:AJ5"/>
    <mergeCell ref="AK5:AM5"/>
    <mergeCell ref="P5:R5"/>
    <mergeCell ref="S5:U5"/>
    <mergeCell ref="P6:Q6"/>
    <mergeCell ref="AN5:AP5"/>
    <mergeCell ref="D5:F5"/>
    <mergeCell ref="G5:I5"/>
    <mergeCell ref="J5:L5"/>
    <mergeCell ref="M5:O5"/>
    <mergeCell ref="V5:X5"/>
    <mergeCell ref="Y5:AA5"/>
    <mergeCell ref="AB5:AD5"/>
    <mergeCell ref="AE5:AG5"/>
    <mergeCell ref="D6:E6"/>
    <mergeCell ref="G6:H6"/>
    <mergeCell ref="J6:K6"/>
    <mergeCell ref="M6:N6"/>
    <mergeCell ref="BR5:BT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Z6:BA6"/>
    <mergeCell ref="S6:T6"/>
    <mergeCell ref="V6:W6"/>
    <mergeCell ref="Y6:Z6"/>
    <mergeCell ref="AB6:AC6"/>
    <mergeCell ref="AE6:AF6"/>
    <mergeCell ref="AH6:AI6"/>
    <mergeCell ref="AN6:AO6"/>
    <mergeCell ref="AQ6:AR6"/>
    <mergeCell ref="AT6:AU6"/>
    <mergeCell ref="AW6:AX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2017-06-12T14:12:27Z</dcterms:modified>
  <cp:category/>
  <cp:version/>
  <cp:contentType/>
  <cp:contentStatus/>
</cp:coreProperties>
</file>