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<sst xmlns="http://schemas.openxmlformats.org/spreadsheetml/2006/main" count="870" uniqueCount="149">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</sst>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143312.37</v>
      </c>
      <c r="E5" s="38"/>
    </row>
    <row r="6" spans="2:5" ht="15">
      <c r="B6" s="8"/>
      <c r="C6" s="5" t="s">
        <v>5</v>
      </c>
      <c r="D6" s="39">
        <v>685138.23</v>
      </c>
      <c r="E6" s="40"/>
    </row>
    <row r="7" spans="2:5" ht="15">
      <c r="B7" s="8"/>
      <c r="C7" s="5" t="s">
        <v>6</v>
      </c>
      <c r="D7" s="39">
        <v>152186.86</v>
      </c>
      <c r="E7" s="40"/>
    </row>
    <row r="8" spans="2:5" ht="15.75" thickBot="1">
      <c r="B8" s="9"/>
      <c r="C8" s="6" t="s">
        <v>7</v>
      </c>
      <c r="D8" s="41"/>
      <c r="E8" s="42">
        <v>679052.84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1619675.16</v>
      </c>
      <c r="E10" s="45">
        <v>1791198.06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34525.97</v>
      </c>
      <c r="E14" s="45">
        <v>49093.08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1654201.13</v>
      </c>
      <c r="E16" s="51">
        <f>E10+E11+E12+E13+E14+E15</f>
        <v>1840291.1400000001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92961.87</v>
      </c>
      <c r="E18" s="45">
        <v>79348.97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92961.87</v>
      </c>
      <c r="E23" s="51">
        <f>E18+E19+E20+E21+E22</f>
        <v>79348.97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175025.8</v>
      </c>
      <c r="E25" s="45">
        <v>168706.96</v>
      </c>
    </row>
    <row r="26" spans="2:5" ht="15">
      <c r="B26" s="13">
        <v>30200</v>
      </c>
      <c r="C26" s="54" t="s">
        <v>28</v>
      </c>
      <c r="D26" s="39">
        <v>1010.7</v>
      </c>
      <c r="E26" s="45">
        <v>910.7</v>
      </c>
    </row>
    <row r="27" spans="2:5" ht="15">
      <c r="B27" s="13">
        <v>30300</v>
      </c>
      <c r="C27" s="54" t="s">
        <v>29</v>
      </c>
      <c r="D27" s="39">
        <v>145.6</v>
      </c>
      <c r="E27" s="45">
        <v>243.87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193862.12</v>
      </c>
      <c r="E29" s="50">
        <v>260039.87</v>
      </c>
    </row>
    <row r="30" spans="2:5" ht="15.75" thickBot="1">
      <c r="B30" s="16">
        <v>30000</v>
      </c>
      <c r="C30" s="15" t="s">
        <v>32</v>
      </c>
      <c r="D30" s="48">
        <f>D25+D26+D27+D28+D29</f>
        <v>370044.22</v>
      </c>
      <c r="E30" s="51">
        <f>E25+E26+E27+E28+E29</f>
        <v>429901.4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4146.84</v>
      </c>
      <c r="E32" s="45">
        <v>4146.84</v>
      </c>
    </row>
    <row r="33" spans="2:5" ht="15">
      <c r="B33" s="13">
        <v>40200</v>
      </c>
      <c r="C33" s="54" t="s">
        <v>36</v>
      </c>
      <c r="D33" s="60">
        <v>259944.71</v>
      </c>
      <c r="E33" s="58">
        <v>246494.76</v>
      </c>
    </row>
    <row r="34" spans="2:5" ht="15">
      <c r="B34" s="13">
        <v>40300</v>
      </c>
      <c r="C34" s="54" t="s">
        <v>37</v>
      </c>
      <c r="D34" s="60">
        <v>36137.84</v>
      </c>
      <c r="E34" s="45">
        <v>36137.84</v>
      </c>
    </row>
    <row r="35" spans="2:5" ht="15">
      <c r="B35" s="13">
        <v>40400</v>
      </c>
      <c r="C35" s="54" t="s">
        <v>38</v>
      </c>
      <c r="D35" s="39">
        <v>9929.22</v>
      </c>
      <c r="E35" s="45">
        <v>9929.22</v>
      </c>
    </row>
    <row r="36" spans="2:5" ht="15">
      <c r="B36" s="13">
        <v>40500</v>
      </c>
      <c r="C36" s="54" t="s">
        <v>39</v>
      </c>
      <c r="D36" s="49">
        <v>97819.81</v>
      </c>
      <c r="E36" s="50">
        <v>97819.81</v>
      </c>
    </row>
    <row r="37" spans="2:5" ht="15.75" thickBot="1">
      <c r="B37" s="16">
        <v>40000</v>
      </c>
      <c r="C37" s="15" t="s">
        <v>40</v>
      </c>
      <c r="D37" s="48">
        <f>D32+D33+D34+D35+D36</f>
        <v>407978.42</v>
      </c>
      <c r="E37" s="51">
        <f>E32+E33+E34+E35+E36</f>
        <v>394528.47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171702.79</v>
      </c>
      <c r="E54" s="45">
        <v>176862.79</v>
      </c>
    </row>
    <row r="55" spans="2:5" ht="15">
      <c r="B55" s="13">
        <v>90200</v>
      </c>
      <c r="C55" s="54" t="s">
        <v>62</v>
      </c>
      <c r="D55" s="60">
        <v>255976.09</v>
      </c>
      <c r="E55" s="61">
        <v>263432.38</v>
      </c>
    </row>
    <row r="56" spans="2:5" ht="15.75" thickBot="1">
      <c r="B56" s="16">
        <v>90000</v>
      </c>
      <c r="C56" s="15" t="s">
        <v>63</v>
      </c>
      <c r="D56" s="48">
        <f>D54+D55</f>
        <v>427678.88</v>
      </c>
      <c r="E56" s="51">
        <f>E54+E55</f>
        <v>440295.17000000004</v>
      </c>
    </row>
    <row r="57" spans="2:5" ht="16.5" thickBot="1" thickTop="1">
      <c r="B57" s="110" t="s">
        <v>64</v>
      </c>
      <c r="C57" s="111"/>
      <c r="D57" s="52">
        <f>D16+D23+D30+D37+D43+D49+D52+D56</f>
        <v>2952864.5199999996</v>
      </c>
      <c r="E57" s="55">
        <f>E16+E23+E30+E37+E43+E49+E52+E56</f>
        <v>3184365.1500000004</v>
      </c>
    </row>
    <row r="58" spans="2:5" ht="16.5" thickBot="1" thickTop="1">
      <c r="B58" s="110" t="s">
        <v>65</v>
      </c>
      <c r="C58" s="111"/>
      <c r="D58" s="52">
        <f>D57+D5+D6+D7+D8</f>
        <v>3933501.9799999995</v>
      </c>
      <c r="E58" s="55">
        <f>E57+E5+E6+E7+E8</f>
        <v>3863417.99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419833.57</v>
      </c>
      <c r="E10" s="88">
        <v>39765.77</v>
      </c>
      <c r="F10" s="89">
        <v>369815.01</v>
      </c>
      <c r="G10" s="87"/>
      <c r="H10" s="88"/>
      <c r="I10" s="89"/>
      <c r="J10" s="96">
        <v>29325.33</v>
      </c>
      <c r="K10" s="88">
        <v>821.77</v>
      </c>
      <c r="L10" s="100">
        <v>29325.33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58117.01</v>
      </c>
      <c r="AF10" s="88">
        <v>796.39</v>
      </c>
      <c r="AG10" s="89">
        <v>58117.01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507275.91000000003</v>
      </c>
      <c r="BW10" s="76">
        <f aca="true" t="shared" si="1" ref="BW10:BW19">E10+H10+K10+N10+Q10+T10+W10+Z10+AC10+AF10+AI10+AL10+AO10+AR10+AU10+AX10+BA10+BD10+BG10+BJ10+BM10+BP10+BS10</f>
        <v>41383.92999999999</v>
      </c>
      <c r="BX10" s="78">
        <f aca="true" t="shared" si="2" ref="BX10:BX19">F10+I10+L10+O10+R10+U10+X10+AA10+AD10+AG10+AJ10+AM10+AP10+AS10+AV10+AY10+BB10+BE10+BH10+BK10+BN10+BQ10+BT10</f>
        <v>457257.35000000003</v>
      </c>
    </row>
    <row r="11" spans="2:76" ht="15">
      <c r="B11" s="13">
        <v>102</v>
      </c>
      <c r="C11" s="25" t="s">
        <v>92</v>
      </c>
      <c r="D11" s="87">
        <v>39337.63</v>
      </c>
      <c r="E11" s="88">
        <v>1617.34</v>
      </c>
      <c r="F11" s="89">
        <v>46121.64</v>
      </c>
      <c r="G11" s="87"/>
      <c r="H11" s="88"/>
      <c r="I11" s="89"/>
      <c r="J11" s="96">
        <v>2158.97</v>
      </c>
      <c r="K11" s="88">
        <v>0</v>
      </c>
      <c r="L11" s="100">
        <v>2101.08</v>
      </c>
      <c r="M11" s="90">
        <v>454.63</v>
      </c>
      <c r="N11" s="88">
        <v>0</v>
      </c>
      <c r="O11" s="89">
        <v>454.63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3743.2</v>
      </c>
      <c r="AF11" s="88">
        <v>0</v>
      </c>
      <c r="AG11" s="89">
        <v>3643.2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45694.42999999999</v>
      </c>
      <c r="BW11" s="76">
        <f t="shared" si="1"/>
        <v>1617.34</v>
      </c>
      <c r="BX11" s="78">
        <f t="shared" si="2"/>
        <v>52320.549999999996</v>
      </c>
    </row>
    <row r="12" spans="2:76" ht="15">
      <c r="B12" s="13">
        <v>103</v>
      </c>
      <c r="C12" s="25" t="s">
        <v>93</v>
      </c>
      <c r="D12" s="87">
        <v>258103.61</v>
      </c>
      <c r="E12" s="88">
        <v>48455.33</v>
      </c>
      <c r="F12" s="89">
        <v>242454.46</v>
      </c>
      <c r="G12" s="87"/>
      <c r="H12" s="88"/>
      <c r="I12" s="89"/>
      <c r="J12" s="96">
        <v>541.25</v>
      </c>
      <c r="K12" s="88">
        <v>0</v>
      </c>
      <c r="L12" s="100">
        <v>716.73</v>
      </c>
      <c r="M12" s="90">
        <v>106505.22</v>
      </c>
      <c r="N12" s="88">
        <v>0</v>
      </c>
      <c r="O12" s="89">
        <v>123300.55</v>
      </c>
      <c r="P12" s="90">
        <v>0</v>
      </c>
      <c r="Q12" s="88">
        <v>0</v>
      </c>
      <c r="R12" s="89">
        <v>0</v>
      </c>
      <c r="S12" s="90"/>
      <c r="T12" s="88"/>
      <c r="U12" s="89"/>
      <c r="V12" s="90">
        <v>0</v>
      </c>
      <c r="W12" s="88">
        <v>0</v>
      </c>
      <c r="X12" s="89">
        <v>0</v>
      </c>
      <c r="Y12" s="90">
        <v>66525.6</v>
      </c>
      <c r="Z12" s="88">
        <v>0</v>
      </c>
      <c r="AA12" s="89">
        <v>48896.46</v>
      </c>
      <c r="AB12" s="90">
        <v>407682.56</v>
      </c>
      <c r="AC12" s="88">
        <v>0</v>
      </c>
      <c r="AD12" s="89">
        <v>415419.17</v>
      </c>
      <c r="AE12" s="90">
        <v>136401.27</v>
      </c>
      <c r="AF12" s="88">
        <v>0</v>
      </c>
      <c r="AG12" s="89">
        <v>146649.5</v>
      </c>
      <c r="AH12" s="90"/>
      <c r="AI12" s="88"/>
      <c r="AJ12" s="89"/>
      <c r="AK12" s="90">
        <v>103293.18</v>
      </c>
      <c r="AL12" s="88">
        <v>0</v>
      </c>
      <c r="AM12" s="89">
        <v>102235.25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1079052.69</v>
      </c>
      <c r="BW12" s="76">
        <f t="shared" si="1"/>
        <v>48455.33</v>
      </c>
      <c r="BX12" s="78">
        <f t="shared" si="2"/>
        <v>1079672.12</v>
      </c>
    </row>
    <row r="13" spans="2:76" ht="15">
      <c r="B13" s="13">
        <v>104</v>
      </c>
      <c r="C13" s="25" t="s">
        <v>19</v>
      </c>
      <c r="D13" s="87">
        <v>67665.91</v>
      </c>
      <c r="E13" s="88">
        <v>0</v>
      </c>
      <c r="F13" s="89">
        <v>38216.42</v>
      </c>
      <c r="G13" s="87"/>
      <c r="H13" s="88"/>
      <c r="I13" s="89"/>
      <c r="J13" s="96"/>
      <c r="K13" s="88"/>
      <c r="L13" s="100"/>
      <c r="M13" s="90">
        <v>8980.52</v>
      </c>
      <c r="N13" s="88">
        <v>0</v>
      </c>
      <c r="O13" s="89">
        <v>10303.97</v>
      </c>
      <c r="P13" s="90">
        <v>7564</v>
      </c>
      <c r="Q13" s="88">
        <v>0</v>
      </c>
      <c r="R13" s="89">
        <v>7564</v>
      </c>
      <c r="S13" s="90"/>
      <c r="T13" s="88"/>
      <c r="U13" s="89"/>
      <c r="V13" s="90">
        <v>10000</v>
      </c>
      <c r="W13" s="88">
        <v>0</v>
      </c>
      <c r="X13" s="89">
        <v>7000</v>
      </c>
      <c r="Y13" s="90"/>
      <c r="Z13" s="88"/>
      <c r="AA13" s="89"/>
      <c r="AB13" s="90">
        <v>8995.74</v>
      </c>
      <c r="AC13" s="88">
        <v>0</v>
      </c>
      <c r="AD13" s="89">
        <v>8995.74</v>
      </c>
      <c r="AE13" s="90">
        <v>408.96</v>
      </c>
      <c r="AF13" s="88">
        <v>0</v>
      </c>
      <c r="AG13" s="89">
        <v>408.96</v>
      </c>
      <c r="AH13" s="90">
        <v>2413</v>
      </c>
      <c r="AI13" s="88">
        <v>0</v>
      </c>
      <c r="AJ13" s="89">
        <v>2423</v>
      </c>
      <c r="AK13" s="90">
        <v>47867.2</v>
      </c>
      <c r="AL13" s="88">
        <v>0</v>
      </c>
      <c r="AM13" s="89">
        <v>48635.54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153895.33000000002</v>
      </c>
      <c r="BW13" s="76">
        <f t="shared" si="1"/>
        <v>0</v>
      </c>
      <c r="BX13" s="78">
        <f t="shared" si="2"/>
        <v>123547.63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37414.85</v>
      </c>
      <c r="BM16" s="88">
        <v>0</v>
      </c>
      <c r="BN16" s="89">
        <v>37414.85</v>
      </c>
      <c r="BO16" s="90"/>
      <c r="BP16" s="88"/>
      <c r="BQ16" s="89"/>
      <c r="BR16" s="96"/>
      <c r="BS16" s="88"/>
      <c r="BT16" s="100"/>
      <c r="BU16" s="75"/>
      <c r="BV16" s="84">
        <f t="shared" si="0"/>
        <v>37414.85</v>
      </c>
      <c r="BW16" s="76">
        <f t="shared" si="1"/>
        <v>0</v>
      </c>
      <c r="BX16" s="78">
        <f t="shared" si="2"/>
        <v>37414.85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4962.33</v>
      </c>
      <c r="E18" s="88">
        <v>0</v>
      </c>
      <c r="F18" s="89">
        <v>3670.46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4962.33</v>
      </c>
      <c r="BW18" s="76">
        <f t="shared" si="1"/>
        <v>0</v>
      </c>
      <c r="BX18" s="78">
        <f t="shared" si="2"/>
        <v>3670.46</v>
      </c>
    </row>
    <row r="19" spans="2:76" ht="15">
      <c r="B19" s="13">
        <v>110</v>
      </c>
      <c r="C19" s="25" t="s">
        <v>98</v>
      </c>
      <c r="D19" s="87">
        <v>52641.81</v>
      </c>
      <c r="E19" s="88">
        <v>0</v>
      </c>
      <c r="F19" s="89">
        <v>51589.81</v>
      </c>
      <c r="G19" s="87"/>
      <c r="H19" s="88"/>
      <c r="I19" s="89"/>
      <c r="J19" s="96">
        <v>233.38</v>
      </c>
      <c r="K19" s="88">
        <v>0</v>
      </c>
      <c r="L19" s="100">
        <v>233.38</v>
      </c>
      <c r="M19" s="96">
        <v>1263.85</v>
      </c>
      <c r="N19" s="88">
        <v>0</v>
      </c>
      <c r="O19" s="100">
        <v>1263.85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54139.03999999999</v>
      </c>
      <c r="BW19" s="76">
        <f t="shared" si="1"/>
        <v>0</v>
      </c>
      <c r="BX19" s="78">
        <f t="shared" si="2"/>
        <v>53087.03999999999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842544.8600000001</v>
      </c>
      <c r="E20" s="77">
        <f t="shared" si="3"/>
        <v>89838.44</v>
      </c>
      <c r="F20" s="78">
        <f t="shared" si="3"/>
        <v>751867.8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32258.930000000004</v>
      </c>
      <c r="K20" s="77">
        <f t="shared" si="3"/>
        <v>821.77</v>
      </c>
      <c r="L20" s="76">
        <f t="shared" si="3"/>
        <v>32376.520000000004</v>
      </c>
      <c r="M20" s="97">
        <f t="shared" si="3"/>
        <v>117204.22000000002</v>
      </c>
      <c r="N20" s="77">
        <f t="shared" si="3"/>
        <v>0</v>
      </c>
      <c r="O20" s="76">
        <f t="shared" si="3"/>
        <v>135323</v>
      </c>
      <c r="P20" s="97">
        <f t="shared" si="3"/>
        <v>7564</v>
      </c>
      <c r="Q20" s="77">
        <f t="shared" si="3"/>
        <v>0</v>
      </c>
      <c r="R20" s="76">
        <f t="shared" si="3"/>
        <v>7564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10000</v>
      </c>
      <c r="W20" s="77">
        <f t="shared" si="3"/>
        <v>0</v>
      </c>
      <c r="X20" s="76">
        <f t="shared" si="3"/>
        <v>7000</v>
      </c>
      <c r="Y20" s="97">
        <f t="shared" si="3"/>
        <v>66525.6</v>
      </c>
      <c r="Z20" s="77">
        <f t="shared" si="3"/>
        <v>0</v>
      </c>
      <c r="AA20" s="76">
        <f t="shared" si="3"/>
        <v>48896.46</v>
      </c>
      <c r="AB20" s="97">
        <f t="shared" si="3"/>
        <v>416678.3</v>
      </c>
      <c r="AC20" s="77">
        <f t="shared" si="3"/>
        <v>0</v>
      </c>
      <c r="AD20" s="76">
        <f t="shared" si="3"/>
        <v>424414.91</v>
      </c>
      <c r="AE20" s="97">
        <f t="shared" si="3"/>
        <v>198670.43999999997</v>
      </c>
      <c r="AF20" s="77">
        <f t="shared" si="3"/>
        <v>796.39</v>
      </c>
      <c r="AG20" s="76">
        <f t="shared" si="3"/>
        <v>208818.66999999998</v>
      </c>
      <c r="AH20" s="97">
        <f t="shared" si="3"/>
        <v>2413</v>
      </c>
      <c r="AI20" s="77">
        <f t="shared" si="3"/>
        <v>0</v>
      </c>
      <c r="AJ20" s="76">
        <f t="shared" si="3"/>
        <v>2423</v>
      </c>
      <c r="AK20" s="97">
        <f t="shared" si="3"/>
        <v>151160.38</v>
      </c>
      <c r="AL20" s="77">
        <f t="shared" si="3"/>
        <v>0</v>
      </c>
      <c r="AM20" s="76">
        <f t="shared" si="3"/>
        <v>150870.79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37414.85</v>
      </c>
      <c r="BM20" s="77">
        <f t="shared" si="3"/>
        <v>0</v>
      </c>
      <c r="BN20" s="76">
        <f t="shared" si="3"/>
        <v>37414.85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1882434.5800000003</v>
      </c>
      <c r="BW20" s="76">
        <f>BW10+BW11+BW12+BW13+BW14+BW15+BW16+BW17+BW18+BW19</f>
        <v>91456.59999999999</v>
      </c>
      <c r="BX20" s="94">
        <f>BX10+BX11+BX12+BX13+BX14+BX15+BX16+BX17+BX18+BX19</f>
        <v>1806970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147322.54</v>
      </c>
      <c r="E24" s="88">
        <v>10992.8</v>
      </c>
      <c r="F24" s="89">
        <v>121227.15</v>
      </c>
      <c r="G24" s="87"/>
      <c r="H24" s="88"/>
      <c r="I24" s="89"/>
      <c r="J24" s="96">
        <v>19650</v>
      </c>
      <c r="K24" s="88">
        <v>0</v>
      </c>
      <c r="L24" s="100">
        <v>19650</v>
      </c>
      <c r="M24" s="96">
        <v>40808</v>
      </c>
      <c r="N24" s="88">
        <v>0</v>
      </c>
      <c r="O24" s="100">
        <v>40808</v>
      </c>
      <c r="P24" s="96"/>
      <c r="Q24" s="88"/>
      <c r="R24" s="100"/>
      <c r="S24" s="96"/>
      <c r="T24" s="88"/>
      <c r="U24" s="100"/>
      <c r="V24" s="96">
        <v>86555.3</v>
      </c>
      <c r="W24" s="88">
        <v>0</v>
      </c>
      <c r="X24" s="100">
        <v>128433.71</v>
      </c>
      <c r="Y24" s="96">
        <v>35060.4</v>
      </c>
      <c r="Z24" s="88">
        <v>39969.32</v>
      </c>
      <c r="AA24" s="100">
        <v>79830.33</v>
      </c>
      <c r="AB24" s="96">
        <v>200779.7</v>
      </c>
      <c r="AC24" s="88">
        <v>39682.57</v>
      </c>
      <c r="AD24" s="100">
        <v>223260.39</v>
      </c>
      <c r="AE24" s="96">
        <v>66777.42</v>
      </c>
      <c r="AF24" s="88">
        <v>96126.35</v>
      </c>
      <c r="AG24" s="100">
        <v>270193.38</v>
      </c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596953.3600000001</v>
      </c>
      <c r="BW24" s="76">
        <f t="shared" si="4"/>
        <v>186771.04</v>
      </c>
      <c r="BX24" s="78">
        <f t="shared" si="4"/>
        <v>883402.9600000001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4750</v>
      </c>
      <c r="AA25" s="100">
        <v>0</v>
      </c>
      <c r="AB25" s="96">
        <v>9900</v>
      </c>
      <c r="AC25" s="88">
        <v>0</v>
      </c>
      <c r="AD25" s="100">
        <v>0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9900</v>
      </c>
      <c r="BW25" s="76">
        <f t="shared" si="4"/>
        <v>4750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>
        <v>0</v>
      </c>
      <c r="E26" s="88">
        <v>0</v>
      </c>
      <c r="F26" s="89">
        <v>0</v>
      </c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>
        <v>0</v>
      </c>
      <c r="Z26" s="88">
        <v>0</v>
      </c>
      <c r="AA26" s="100">
        <v>0</v>
      </c>
      <c r="AB26" s="96">
        <v>0</v>
      </c>
      <c r="AC26" s="88">
        <v>0</v>
      </c>
      <c r="AD26" s="100">
        <v>0</v>
      </c>
      <c r="AE26" s="96"/>
      <c r="AF26" s="88"/>
      <c r="AG26" s="100"/>
      <c r="AH26" s="96">
        <v>0</v>
      </c>
      <c r="AI26" s="88">
        <v>0</v>
      </c>
      <c r="AJ26" s="100">
        <v>0</v>
      </c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>
        <v>2500</v>
      </c>
      <c r="W27" s="88">
        <v>0</v>
      </c>
      <c r="X27" s="100">
        <v>2500</v>
      </c>
      <c r="Y27" s="96">
        <v>10953.02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13453.02</v>
      </c>
      <c r="BW27" s="76">
        <f t="shared" si="4"/>
        <v>0</v>
      </c>
      <c r="BX27" s="78">
        <f t="shared" si="4"/>
        <v>2500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147322.54</v>
      </c>
      <c r="E28" s="77">
        <f t="shared" si="5"/>
        <v>10992.8</v>
      </c>
      <c r="F28" s="78">
        <f t="shared" si="5"/>
        <v>121227.15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19650</v>
      </c>
      <c r="K28" s="77">
        <f t="shared" si="5"/>
        <v>0</v>
      </c>
      <c r="L28" s="76">
        <f t="shared" si="5"/>
        <v>19650</v>
      </c>
      <c r="M28" s="97">
        <f t="shared" si="5"/>
        <v>40808</v>
      </c>
      <c r="N28" s="77">
        <f t="shared" si="5"/>
        <v>0</v>
      </c>
      <c r="O28" s="76">
        <f t="shared" si="5"/>
        <v>40808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89055.3</v>
      </c>
      <c r="W28" s="77">
        <f t="shared" si="5"/>
        <v>0</v>
      </c>
      <c r="X28" s="76">
        <f t="shared" si="5"/>
        <v>130933.71</v>
      </c>
      <c r="Y28" s="97">
        <f t="shared" si="5"/>
        <v>46013.42</v>
      </c>
      <c r="Z28" s="77">
        <f t="shared" si="5"/>
        <v>44719.32</v>
      </c>
      <c r="AA28" s="76">
        <f t="shared" si="5"/>
        <v>79830.33</v>
      </c>
      <c r="AB28" s="97">
        <f t="shared" si="5"/>
        <v>210679.7</v>
      </c>
      <c r="AC28" s="77">
        <f t="shared" si="5"/>
        <v>39682.57</v>
      </c>
      <c r="AD28" s="76">
        <f t="shared" si="5"/>
        <v>223260.39</v>
      </c>
      <c r="AE28" s="97">
        <f t="shared" si="5"/>
        <v>66777.42</v>
      </c>
      <c r="AF28" s="77">
        <f t="shared" si="5"/>
        <v>96126.35</v>
      </c>
      <c r="AG28" s="76">
        <f t="shared" si="5"/>
        <v>270193.38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620306.3800000001</v>
      </c>
      <c r="BW28" s="76">
        <f>BW23+BW24+BW25+BW26+BW27</f>
        <v>191521.04</v>
      </c>
      <c r="BX28" s="94">
        <f>BX23+BX24+BX25+BX26+BX27</f>
        <v>885902.9600000001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83437.27</v>
      </c>
      <c r="BM40" s="88">
        <v>0</v>
      </c>
      <c r="BN40" s="100">
        <v>83437.27</v>
      </c>
      <c r="BO40" s="96"/>
      <c r="BP40" s="88"/>
      <c r="BQ40" s="100"/>
      <c r="BR40" s="96"/>
      <c r="BS40" s="88"/>
      <c r="BT40" s="100"/>
      <c r="BU40" s="75"/>
      <c r="BV40" s="84">
        <f t="shared" si="10"/>
        <v>83437.27</v>
      </c>
      <c r="BW40" s="76">
        <f t="shared" si="10"/>
        <v>0</v>
      </c>
      <c r="BX40" s="78">
        <f t="shared" si="10"/>
        <v>83437.27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83437.27</v>
      </c>
      <c r="BM42" s="77">
        <f t="shared" si="12"/>
        <v>0</v>
      </c>
      <c r="BN42" s="76">
        <f t="shared" si="12"/>
        <v>83437.27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83437.27</v>
      </c>
      <c r="BW42" s="76">
        <f>BW38+BW39+BW40+BW41</f>
        <v>0</v>
      </c>
      <c r="BX42" s="94">
        <f>BX38+BX39+BX40+BX41</f>
        <v>83437.27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385316.63</v>
      </c>
      <c r="BS49" s="88">
        <v>0</v>
      </c>
      <c r="BT49" s="100">
        <v>406110.44</v>
      </c>
      <c r="BU49" s="75"/>
      <c r="BV49" s="84">
        <f aca="true" t="shared" si="15" ref="BV49:BX50">D49+G49+J49+M49+P49+S49+V49+Y49+AB49+AE49+AH49+AK49+AN49+AQ49+AT49+AW49+AZ49+BC49+BF49+BI49+BL49+BO49+BR49</f>
        <v>385316.63</v>
      </c>
      <c r="BW49" s="76">
        <f t="shared" si="15"/>
        <v>0</v>
      </c>
      <c r="BX49" s="78">
        <f t="shared" si="15"/>
        <v>406110.44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42362.25</v>
      </c>
      <c r="BS50" s="88">
        <v>0</v>
      </c>
      <c r="BT50" s="100">
        <v>33355.96</v>
      </c>
      <c r="BU50" s="75"/>
      <c r="BV50" s="84">
        <f t="shared" si="15"/>
        <v>42362.25</v>
      </c>
      <c r="BW50" s="76">
        <f t="shared" si="15"/>
        <v>0</v>
      </c>
      <c r="BX50" s="78">
        <f t="shared" si="15"/>
        <v>33355.96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427678.88</v>
      </c>
      <c r="BS51" s="77">
        <f>BS49+BS50</f>
        <v>0</v>
      </c>
      <c r="BT51" s="76">
        <f>BT49+BT50</f>
        <v>439466.4</v>
      </c>
      <c r="BU51" s="84"/>
      <c r="BV51" s="84">
        <f>BV49+BV50</f>
        <v>427678.88</v>
      </c>
      <c r="BW51" s="76">
        <f>BW49+BW50</f>
        <v>0</v>
      </c>
      <c r="BX51" s="94">
        <f>BX49+BX50</f>
        <v>439466.4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989867.4000000001</v>
      </c>
      <c r="E53" s="85">
        <f t="shared" si="18"/>
        <v>100831.24</v>
      </c>
      <c r="F53" s="85">
        <f t="shared" si="18"/>
        <v>873094.9500000001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51908.93000000001</v>
      </c>
      <c r="K53" s="85">
        <f t="shared" si="18"/>
        <v>821.77</v>
      </c>
      <c r="L53" s="85">
        <f t="shared" si="18"/>
        <v>52026.520000000004</v>
      </c>
      <c r="M53" s="85">
        <f t="shared" si="18"/>
        <v>158012.22000000003</v>
      </c>
      <c r="N53" s="85">
        <f t="shared" si="18"/>
        <v>0</v>
      </c>
      <c r="O53" s="85">
        <f t="shared" si="18"/>
        <v>176131</v>
      </c>
      <c r="P53" s="85">
        <f t="shared" si="18"/>
        <v>7564</v>
      </c>
      <c r="Q53" s="85">
        <f t="shared" si="18"/>
        <v>0</v>
      </c>
      <c r="R53" s="85">
        <f t="shared" si="18"/>
        <v>7564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99055.3</v>
      </c>
      <c r="W53" s="85">
        <f t="shared" si="18"/>
        <v>0</v>
      </c>
      <c r="X53" s="85">
        <f t="shared" si="18"/>
        <v>137933.71000000002</v>
      </c>
      <c r="Y53" s="85">
        <f t="shared" si="18"/>
        <v>112539.02</v>
      </c>
      <c r="Z53" s="85">
        <f t="shared" si="18"/>
        <v>44719.32</v>
      </c>
      <c r="AA53" s="85">
        <f t="shared" si="18"/>
        <v>128726.79000000001</v>
      </c>
      <c r="AB53" s="85">
        <f t="shared" si="18"/>
        <v>627358</v>
      </c>
      <c r="AC53" s="85">
        <f t="shared" si="18"/>
        <v>39682.57</v>
      </c>
      <c r="AD53" s="85">
        <f t="shared" si="18"/>
        <v>647675.3</v>
      </c>
      <c r="AE53" s="85">
        <f t="shared" si="18"/>
        <v>265447.86</v>
      </c>
      <c r="AF53" s="85">
        <f t="shared" si="18"/>
        <v>96922.74</v>
      </c>
      <c r="AG53" s="85">
        <f t="shared" si="18"/>
        <v>479012.05</v>
      </c>
      <c r="AH53" s="85">
        <f t="shared" si="18"/>
        <v>2413</v>
      </c>
      <c r="AI53" s="85">
        <f t="shared" si="18"/>
        <v>0</v>
      </c>
      <c r="AJ53" s="85">
        <f aca="true" t="shared" si="19" ref="AJ53:BT53">AJ20+AJ28+AJ35+AJ42+AJ46+AJ51</f>
        <v>2423</v>
      </c>
      <c r="AK53" s="85">
        <f t="shared" si="19"/>
        <v>151160.38</v>
      </c>
      <c r="AL53" s="85">
        <f t="shared" si="19"/>
        <v>0</v>
      </c>
      <c r="AM53" s="85">
        <f t="shared" si="19"/>
        <v>150870.79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120852.12</v>
      </c>
      <c r="BM53" s="85">
        <f t="shared" si="19"/>
        <v>0</v>
      </c>
      <c r="BN53" s="85">
        <f t="shared" si="19"/>
        <v>120852.12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427678.88</v>
      </c>
      <c r="BS53" s="85">
        <f t="shared" si="19"/>
        <v>0</v>
      </c>
      <c r="BT53" s="85">
        <f t="shared" si="19"/>
        <v>439466.4</v>
      </c>
      <c r="BU53" s="85">
        <f>BU8</f>
        <v>0</v>
      </c>
      <c r="BV53" s="101">
        <f>BV8+BV20+BV28+BV35+BV42+BV46+BV51</f>
        <v>3013857.1100000003</v>
      </c>
      <c r="BW53" s="86">
        <f>BW20+BW28+BW35+BW42+BW46+BW51</f>
        <v>282977.64</v>
      </c>
      <c r="BX53" s="86">
        <f>BX20+BX28+BX35+BX42+BX46+BX51</f>
        <v>3215776.63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636667.2299999992</v>
      </c>
      <c r="BW54" s="92"/>
      <c r="BX54" s="93">
        <f>IF((Spese_Rendiconto_2016!BX53-Entrate_Rendiconto_2016!E58)&lt;0,Entrate_Rendiconto_2016!E58-Spese_Rendiconto_2016!BX53,0)</f>
        <v>647641.3600000003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2017-06-12T14:46:26Z</dcterms:modified>
  <cp:category/>
  <cp:version/>
  <cp:contentType/>
  <cp:contentStatus/>
</cp:coreProperties>
</file>