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<sst xmlns="http://schemas.openxmlformats.org/spreadsheetml/2006/main" count="870" uniqueCount="151">
  <si>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</si>
  <si>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</si>
  <si>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</si>
  <si>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</si>
  <si>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</si>
  <si>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</si>
  <si>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</si>
  <si>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</si>
  <si>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</si>
  <si>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</si>
  <si>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</si>
  <si>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</si>
  <si>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</si>
  <si>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</si>
  <si>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</si>
  <si>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</si>
  <si>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</si>
  <si>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</si>
  <si>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</si>
  <si>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</si>
  <si>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</si>
  <si>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</si>
  <si>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</si>
  <si>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</si>
  <si>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</si>
  <si>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</si>
  <si>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</si>
  <si>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</si>
  <si>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</si>
  <si>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</si>
  <si>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</si>
  <si>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</si>
  <si>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</si>
  <si>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</si>
  <si>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</si>
  <si>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</si>
  <si>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</si>
  <si>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</si>
  <si>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</si>
  <si>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</si>
  <si>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</si>
  <si>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</si>
  <si>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</si>
  <si>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</si>
  <si>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</si>
  <si>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</si>
  <si>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</si>
  <si>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</si>
  <si>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</si>
  <si>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</si>
  <si>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</si>
  <si>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</si>
  <si>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</si>
  <si>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</si>
  <si>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</si>
  <si>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</si>
  <si>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</si>
  <si>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</si>
  <si>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</si>
  <si>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</si>
  <si>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</si>
  <si>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</si>
  <si>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</si>
  <si>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</si>
  <si>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</si>
  <si>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</si>
  <si>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</si>
  <si>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</si>
  <si>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</si>
  <si>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</si>
  <si>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</si>
  <si>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</si>
  <si>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</si>
  <si>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</si>
  <si>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</si>
  <si>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</si>
  <si>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</si>
  <si>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</si>
  <si>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</si>
  <si>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</si>
  <si>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</si>
  <si>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</si>
  <si>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</si>
  <si>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</si>
  <si>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</si>
  <si>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</si>
  <si>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</si>
  <si>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</si>
  <si>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</si>
  <si>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</si>
  <si>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</si>
  <si>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</si>
  <si>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</si>
  <si>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</si>
  <si>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</si>
  <si>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</si>
  <si>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</si>
  <si>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</si>
  <si>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</si>
  <si>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</si>
  <si>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</si>
  <si>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</si>
  <si>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</si>
  <si>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</si>
  <si>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</si>
  <si>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</si>
  <si>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</si>
  <si>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</si>
  <si>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</si>
  <si>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</si>
  <si>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</si>
  <si>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</si>
  <si>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</si>
  <si>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</si>
  <si>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</si>
  <si>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</si>
  <si>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</si>
  <si>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</si>
  <si>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</si>
  <si>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</si>
  <si>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</si>
  <si>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</si>
  <si>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</si>
  <si>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</si>
  <si>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</si>
  <si>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</si>
  <si>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</si>
  <si>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</si>
  <si>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</si>
  <si>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</si>
  <si>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</si>
  <si>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</si>
  <si>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</si>
  <si>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</si>
  <si>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</si>
  <si>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</si>
  <si>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</si>
  <si>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</si>
  <si>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</si>
  <si>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</si>
  <si>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</si>
  <si>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</si>
  <si>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2025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</si>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</sst>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679670.15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1543843.8</v>
      </c>
      <c r="E10" s="45">
        <v>3259202.7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633179.6</v>
      </c>
      <c r="E14" s="45">
        <v>709893.54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2177023.4</v>
      </c>
      <c r="E16" s="51">
        <f>E10+E11+E12+E13+E14+E15</f>
        <v>3969096.24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136508</v>
      </c>
      <c r="E18" s="45">
        <v>379526.81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7500</v>
      </c>
    </row>
    <row r="22" spans="2:5" ht="15">
      <c r="B22" s="13">
        <v>20105</v>
      </c>
      <c r="C22" s="54" t="s">
        <v>23</v>
      </c>
      <c r="D22" s="49">
        <v>0</v>
      </c>
      <c r="E22" s="50">
        <v>18000</v>
      </c>
    </row>
    <row r="23" spans="2:5" ht="15.75" thickBot="1">
      <c r="B23" s="16">
        <v>20000</v>
      </c>
      <c r="C23" s="15" t="s">
        <v>24</v>
      </c>
      <c r="D23" s="48">
        <f>D18+D19+D20+D21+D22</f>
        <v>136508</v>
      </c>
      <c r="E23" s="51">
        <f>E18+E19+E20+E21+E22</f>
        <v>405026.81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413786</v>
      </c>
      <c r="E25" s="45">
        <v>673826.53</v>
      </c>
    </row>
    <row r="26" spans="2:5" ht="15">
      <c r="B26" s="13">
        <v>30200</v>
      </c>
      <c r="C26" s="54" t="s">
        <v>28</v>
      </c>
      <c r="D26" s="39">
        <v>71800</v>
      </c>
      <c r="E26" s="45">
        <v>159352.38</v>
      </c>
    </row>
    <row r="27" spans="2:5" ht="15">
      <c r="B27" s="13">
        <v>30300</v>
      </c>
      <c r="C27" s="54" t="s">
        <v>29</v>
      </c>
      <c r="D27" s="39">
        <v>350</v>
      </c>
      <c r="E27" s="45">
        <v>352.84</v>
      </c>
    </row>
    <row r="28" spans="2:5" ht="15">
      <c r="B28" s="13">
        <v>30400</v>
      </c>
      <c r="C28" s="54" t="s">
        <v>30</v>
      </c>
      <c r="D28" s="49">
        <v>500</v>
      </c>
      <c r="E28" s="45">
        <v>500</v>
      </c>
    </row>
    <row r="29" spans="2:5" ht="15">
      <c r="B29" s="13">
        <v>30500</v>
      </c>
      <c r="C29" s="54" t="s">
        <v>31</v>
      </c>
      <c r="D29" s="60">
        <v>602301</v>
      </c>
      <c r="E29" s="50">
        <v>1141549.19</v>
      </c>
    </row>
    <row r="30" spans="2:5" ht="15.75" thickBot="1">
      <c r="B30" s="16">
        <v>30000</v>
      </c>
      <c r="C30" s="15" t="s">
        <v>32</v>
      </c>
      <c r="D30" s="48">
        <f>D25+D26+D27+D28+D29</f>
        <v>1088737</v>
      </c>
      <c r="E30" s="51">
        <f>E25+E26+E27+E28+E29</f>
        <v>1975580.94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40000</v>
      </c>
      <c r="E32" s="45">
        <v>51659.46</v>
      </c>
    </row>
    <row r="33" spans="2:5" ht="15">
      <c r="B33" s="13">
        <v>40200</v>
      </c>
      <c r="C33" s="54" t="s">
        <v>36</v>
      </c>
      <c r="D33" s="61">
        <v>1664385.96</v>
      </c>
      <c r="E33" s="59">
        <v>1872430.86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1000</v>
      </c>
      <c r="E35" s="45">
        <v>1000</v>
      </c>
    </row>
    <row r="36" spans="2:5" ht="15">
      <c r="B36" s="13">
        <v>40500</v>
      </c>
      <c r="C36" s="54" t="s">
        <v>39</v>
      </c>
      <c r="D36" s="49">
        <v>52000</v>
      </c>
      <c r="E36" s="50">
        <v>57269.12</v>
      </c>
    </row>
    <row r="37" spans="2:5" ht="15.75" thickBot="1">
      <c r="B37" s="16">
        <v>40000</v>
      </c>
      <c r="C37" s="15" t="s">
        <v>40</v>
      </c>
      <c r="D37" s="48">
        <f>D32+D33+D34+D35+D36</f>
        <v>1757385.96</v>
      </c>
      <c r="E37" s="51">
        <f>E32+E33+E34+E35+E36</f>
        <v>1982359.44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250000</v>
      </c>
      <c r="E47" s="45">
        <v>260653.87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250000</v>
      </c>
      <c r="E49" s="51">
        <f>E45+E46+E47+E48</f>
        <v>260653.87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>
        <v>500000</v>
      </c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1056200</v>
      </c>
      <c r="E54" s="45">
        <v>1390082.51</v>
      </c>
    </row>
    <row r="55" spans="2:5" ht="15">
      <c r="B55" s="13">
        <v>90200</v>
      </c>
      <c r="C55" s="54" t="s">
        <v>62</v>
      </c>
      <c r="D55" s="61">
        <v>151000</v>
      </c>
      <c r="E55" s="62">
        <v>167968.9</v>
      </c>
    </row>
    <row r="56" spans="2:5" ht="15.75" thickBot="1">
      <c r="B56" s="16">
        <v>90000</v>
      </c>
      <c r="C56" s="15" t="s">
        <v>63</v>
      </c>
      <c r="D56" s="48">
        <f>D54+D55</f>
        <v>1207200</v>
      </c>
      <c r="E56" s="51">
        <f>E54+E55</f>
        <v>1558051.41</v>
      </c>
    </row>
    <row r="57" spans="2:5" ht="16.5" thickBot="1" thickTop="1">
      <c r="B57" s="109" t="s">
        <v>64</v>
      </c>
      <c r="C57" s="110"/>
      <c r="D57" s="52">
        <f>D16+D23+D30+D37+D43+D49+D52+D56</f>
        <v>7116854.359999999</v>
      </c>
      <c r="E57" s="55">
        <f>E16+E23+E30+E37+E43+E49+E52+E56</f>
        <v>10650768.709999999</v>
      </c>
    </row>
    <row r="58" spans="2:5" ht="16.5" thickBot="1" thickTop="1">
      <c r="B58" s="109" t="s">
        <v>65</v>
      </c>
      <c r="C58" s="110"/>
      <c r="D58" s="52">
        <f>D57+D5+D6+D7+D8</f>
        <v>7116854.359999999</v>
      </c>
      <c r="E58" s="55">
        <f>E57+E5+E6+E7+E8</f>
        <v>11330438.86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1511308.09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633179.6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2144487.69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140490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140490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413786</v>
      </c>
      <c r="E25" s="45"/>
    </row>
    <row r="26" spans="2:5" ht="15">
      <c r="B26" s="13">
        <v>30200</v>
      </c>
      <c r="C26" s="54" t="s">
        <v>28</v>
      </c>
      <c r="D26" s="39">
        <v>71800</v>
      </c>
      <c r="E26" s="45"/>
    </row>
    <row r="27" spans="2:5" ht="15">
      <c r="B27" s="13">
        <v>30300</v>
      </c>
      <c r="C27" s="54" t="s">
        <v>29</v>
      </c>
      <c r="D27" s="39">
        <v>350</v>
      </c>
      <c r="E27" s="45"/>
    </row>
    <row r="28" spans="2:5" ht="15">
      <c r="B28" s="13">
        <v>30400</v>
      </c>
      <c r="C28" s="54" t="s">
        <v>30</v>
      </c>
      <c r="D28" s="49">
        <v>500</v>
      </c>
      <c r="E28" s="45"/>
    </row>
    <row r="29" spans="2:5" ht="15">
      <c r="B29" s="13">
        <v>30500</v>
      </c>
      <c r="C29" s="54" t="s">
        <v>31</v>
      </c>
      <c r="D29" s="60">
        <v>602301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1088737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40000</v>
      </c>
      <c r="E32" s="45"/>
    </row>
    <row r="33" spans="2:5" ht="15">
      <c r="B33" s="13">
        <v>40200</v>
      </c>
      <c r="C33" s="54" t="s">
        <v>36</v>
      </c>
      <c r="D33" s="61">
        <v>10500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52000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103500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1056200</v>
      </c>
      <c r="E54" s="45"/>
    </row>
    <row r="55" spans="2:5" ht="15">
      <c r="B55" s="13">
        <v>90200</v>
      </c>
      <c r="C55" s="54" t="s">
        <v>62</v>
      </c>
      <c r="D55" s="61">
        <v>151000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1207200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5184414.6899999995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5184414.6899999995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1511308.09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633179.6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2144487.69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140490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140490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413786</v>
      </c>
      <c r="E25" s="45"/>
    </row>
    <row r="26" spans="2:5" ht="15">
      <c r="B26" s="13">
        <v>30200</v>
      </c>
      <c r="C26" s="54" t="s">
        <v>28</v>
      </c>
      <c r="D26" s="39">
        <v>71800</v>
      </c>
      <c r="E26" s="45"/>
    </row>
    <row r="27" spans="2:5" ht="15">
      <c r="B27" s="13">
        <v>30300</v>
      </c>
      <c r="C27" s="54" t="s">
        <v>29</v>
      </c>
      <c r="D27" s="39">
        <v>350</v>
      </c>
      <c r="E27" s="45"/>
    </row>
    <row r="28" spans="2:5" ht="15">
      <c r="B28" s="13">
        <v>30400</v>
      </c>
      <c r="C28" s="54" t="s">
        <v>30</v>
      </c>
      <c r="D28" s="49">
        <v>500</v>
      </c>
      <c r="E28" s="45"/>
    </row>
    <row r="29" spans="2:5" ht="15">
      <c r="B29" s="13">
        <v>30500</v>
      </c>
      <c r="C29" s="54" t="s">
        <v>31</v>
      </c>
      <c r="D29" s="60">
        <v>602301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1088737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40000</v>
      </c>
      <c r="E32" s="45"/>
    </row>
    <row r="33" spans="2:5" ht="15">
      <c r="B33" s="13">
        <v>40200</v>
      </c>
      <c r="C33" s="54" t="s">
        <v>36</v>
      </c>
      <c r="D33" s="61">
        <v>10500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52000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103500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1056200</v>
      </c>
      <c r="E54" s="45"/>
    </row>
    <row r="55" spans="2:5" ht="15">
      <c r="B55" s="13">
        <v>90200</v>
      </c>
      <c r="C55" s="54" t="s">
        <v>62</v>
      </c>
      <c r="D55" s="61">
        <v>151000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1207200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5184414.6899999995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5184414.6899999995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625127.5</v>
      </c>
      <c r="E10" s="89">
        <v>0</v>
      </c>
      <c r="F10" s="90">
        <v>822709.85</v>
      </c>
      <c r="G10" s="88"/>
      <c r="H10" s="89"/>
      <c r="I10" s="90"/>
      <c r="J10" s="97">
        <v>135939.65</v>
      </c>
      <c r="K10" s="89">
        <v>0</v>
      </c>
      <c r="L10" s="101">
        <v>169980.74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28743</v>
      </c>
      <c r="AF10" s="89">
        <v>0</v>
      </c>
      <c r="AG10" s="90">
        <v>36347.28</v>
      </c>
      <c r="AH10" s="91"/>
      <c r="AI10" s="89"/>
      <c r="AJ10" s="90"/>
      <c r="AK10" s="91">
        <v>120794</v>
      </c>
      <c r="AL10" s="89">
        <v>0</v>
      </c>
      <c r="AM10" s="90">
        <v>154605.06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910604.15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1183642.93</v>
      </c>
    </row>
    <row r="11" spans="2:76" ht="15">
      <c r="B11" s="13">
        <v>102</v>
      </c>
      <c r="C11" s="25" t="s">
        <v>92</v>
      </c>
      <c r="D11" s="88">
        <v>50006.14</v>
      </c>
      <c r="E11" s="89">
        <v>0</v>
      </c>
      <c r="F11" s="90">
        <v>69331.41</v>
      </c>
      <c r="G11" s="88"/>
      <c r="H11" s="89"/>
      <c r="I11" s="90"/>
      <c r="J11" s="97">
        <v>9853.07</v>
      </c>
      <c r="K11" s="89">
        <v>0</v>
      </c>
      <c r="L11" s="101">
        <v>12338.85</v>
      </c>
      <c r="M11" s="91">
        <v>1100</v>
      </c>
      <c r="N11" s="89">
        <v>0</v>
      </c>
      <c r="O11" s="90">
        <v>1200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2200</v>
      </c>
      <c r="AF11" s="89">
        <v>0</v>
      </c>
      <c r="AG11" s="90">
        <v>2952.87</v>
      </c>
      <c r="AH11" s="91"/>
      <c r="AI11" s="89"/>
      <c r="AJ11" s="90"/>
      <c r="AK11" s="91">
        <v>2500</v>
      </c>
      <c r="AL11" s="89">
        <v>0</v>
      </c>
      <c r="AM11" s="90">
        <v>2945.13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65659.20999999999</v>
      </c>
      <c r="BW11" s="77">
        <f t="shared" si="1"/>
        <v>0</v>
      </c>
      <c r="BX11" s="79">
        <f t="shared" si="2"/>
        <v>88768.26000000001</v>
      </c>
    </row>
    <row r="12" spans="2:76" ht="15">
      <c r="B12" s="13">
        <v>103</v>
      </c>
      <c r="C12" s="25" t="s">
        <v>93</v>
      </c>
      <c r="D12" s="88">
        <v>422669</v>
      </c>
      <c r="E12" s="89">
        <v>0</v>
      </c>
      <c r="F12" s="90">
        <v>708845.3500000002</v>
      </c>
      <c r="G12" s="88"/>
      <c r="H12" s="89"/>
      <c r="I12" s="90"/>
      <c r="J12" s="97">
        <v>30200</v>
      </c>
      <c r="K12" s="89">
        <v>0</v>
      </c>
      <c r="L12" s="101">
        <v>43061.030000000006</v>
      </c>
      <c r="M12" s="91">
        <v>267600</v>
      </c>
      <c r="N12" s="89">
        <v>0</v>
      </c>
      <c r="O12" s="90">
        <v>401070.19</v>
      </c>
      <c r="P12" s="91">
        <v>13900</v>
      </c>
      <c r="Q12" s="89">
        <v>0</v>
      </c>
      <c r="R12" s="90">
        <v>18461.470000000005</v>
      </c>
      <c r="S12" s="91">
        <v>103900</v>
      </c>
      <c r="T12" s="89">
        <v>0</v>
      </c>
      <c r="U12" s="90">
        <v>151217.68000000002</v>
      </c>
      <c r="V12" s="91">
        <v>100</v>
      </c>
      <c r="W12" s="89">
        <v>0</v>
      </c>
      <c r="X12" s="90">
        <v>2479</v>
      </c>
      <c r="Y12" s="91"/>
      <c r="Z12" s="89"/>
      <c r="AA12" s="90"/>
      <c r="AB12" s="91">
        <v>66100</v>
      </c>
      <c r="AC12" s="89">
        <v>0</v>
      </c>
      <c r="AD12" s="90">
        <v>114087.32999999997</v>
      </c>
      <c r="AE12" s="91">
        <v>255200</v>
      </c>
      <c r="AF12" s="89">
        <v>0</v>
      </c>
      <c r="AG12" s="90">
        <v>417374.24999999994</v>
      </c>
      <c r="AH12" s="91">
        <v>500</v>
      </c>
      <c r="AI12" s="89">
        <v>0</v>
      </c>
      <c r="AJ12" s="90">
        <v>4379.6</v>
      </c>
      <c r="AK12" s="91">
        <v>261900</v>
      </c>
      <c r="AL12" s="89">
        <v>0</v>
      </c>
      <c r="AM12" s="90">
        <v>357465.33</v>
      </c>
      <c r="AN12" s="91">
        <v>3000</v>
      </c>
      <c r="AO12" s="89">
        <v>0</v>
      </c>
      <c r="AP12" s="90">
        <v>3854</v>
      </c>
      <c r="AQ12" s="91">
        <v>4500</v>
      </c>
      <c r="AR12" s="89">
        <v>0</v>
      </c>
      <c r="AS12" s="90">
        <v>6053.8</v>
      </c>
      <c r="AT12" s="91">
        <v>8000</v>
      </c>
      <c r="AU12" s="89">
        <v>0</v>
      </c>
      <c r="AV12" s="90">
        <v>8180</v>
      </c>
      <c r="AW12" s="91"/>
      <c r="AX12" s="89"/>
      <c r="AY12" s="90"/>
      <c r="AZ12" s="91">
        <v>800</v>
      </c>
      <c r="BA12" s="89">
        <v>0</v>
      </c>
      <c r="BB12" s="90">
        <v>2395.68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1438369</v>
      </c>
      <c r="BW12" s="77">
        <f t="shared" si="1"/>
        <v>0</v>
      </c>
      <c r="BX12" s="79">
        <f t="shared" si="2"/>
        <v>2238924.7100000004</v>
      </c>
    </row>
    <row r="13" spans="2:76" ht="15">
      <c r="B13" s="13">
        <v>104</v>
      </c>
      <c r="C13" s="25" t="s">
        <v>19</v>
      </c>
      <c r="D13" s="88">
        <v>8000</v>
      </c>
      <c r="E13" s="89">
        <v>0</v>
      </c>
      <c r="F13" s="90">
        <v>8766.8</v>
      </c>
      <c r="G13" s="88"/>
      <c r="H13" s="89"/>
      <c r="I13" s="90"/>
      <c r="J13" s="97"/>
      <c r="K13" s="89"/>
      <c r="L13" s="101"/>
      <c r="M13" s="91">
        <v>19000</v>
      </c>
      <c r="N13" s="89">
        <v>0</v>
      </c>
      <c r="O13" s="90">
        <v>44498.88</v>
      </c>
      <c r="P13" s="91">
        <v>7000</v>
      </c>
      <c r="Q13" s="89">
        <v>0</v>
      </c>
      <c r="R13" s="90">
        <v>10860</v>
      </c>
      <c r="S13" s="91">
        <v>32500</v>
      </c>
      <c r="T13" s="89">
        <v>0</v>
      </c>
      <c r="U13" s="90">
        <v>32500</v>
      </c>
      <c r="V13" s="91"/>
      <c r="W13" s="89"/>
      <c r="X13" s="90"/>
      <c r="Y13" s="91"/>
      <c r="Z13" s="89"/>
      <c r="AA13" s="90"/>
      <c r="AB13" s="91">
        <v>54000</v>
      </c>
      <c r="AC13" s="89">
        <v>0</v>
      </c>
      <c r="AD13" s="90">
        <v>104392.29</v>
      </c>
      <c r="AE13" s="91"/>
      <c r="AF13" s="89"/>
      <c r="AG13" s="90"/>
      <c r="AH13" s="91">
        <v>4000</v>
      </c>
      <c r="AI13" s="89">
        <v>0</v>
      </c>
      <c r="AJ13" s="90">
        <v>4970</v>
      </c>
      <c r="AK13" s="91">
        <v>206000</v>
      </c>
      <c r="AL13" s="89">
        <v>0</v>
      </c>
      <c r="AM13" s="90">
        <v>221642.4</v>
      </c>
      <c r="AN13" s="91">
        <v>10700</v>
      </c>
      <c r="AO13" s="89">
        <v>0</v>
      </c>
      <c r="AP13" s="90">
        <v>15935</v>
      </c>
      <c r="AQ13" s="91">
        <v>10000</v>
      </c>
      <c r="AR13" s="89">
        <v>0</v>
      </c>
      <c r="AS13" s="90">
        <v>11650</v>
      </c>
      <c r="AT13" s="91">
        <v>1500</v>
      </c>
      <c r="AU13" s="89">
        <v>0</v>
      </c>
      <c r="AV13" s="90">
        <v>9350.15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352700</v>
      </c>
      <c r="BW13" s="77">
        <f t="shared" si="1"/>
        <v>0</v>
      </c>
      <c r="BX13" s="79">
        <f t="shared" si="2"/>
        <v>464565.52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6900</v>
      </c>
      <c r="E16" s="89">
        <v>0</v>
      </c>
      <c r="F16" s="90">
        <v>7807.15</v>
      </c>
      <c r="G16" s="88"/>
      <c r="H16" s="89"/>
      <c r="I16" s="90"/>
      <c r="J16" s="97"/>
      <c r="K16" s="89"/>
      <c r="L16" s="101"/>
      <c r="M16" s="91">
        <v>950</v>
      </c>
      <c r="N16" s="89">
        <v>0</v>
      </c>
      <c r="O16" s="90">
        <v>1526.5300000000002</v>
      </c>
      <c r="P16" s="97"/>
      <c r="Q16" s="89"/>
      <c r="R16" s="101"/>
      <c r="S16" s="91">
        <v>0</v>
      </c>
      <c r="T16" s="89">
        <v>0</v>
      </c>
      <c r="U16" s="90">
        <v>175.76</v>
      </c>
      <c r="V16" s="91"/>
      <c r="W16" s="89"/>
      <c r="X16" s="90"/>
      <c r="Y16" s="97">
        <v>1200</v>
      </c>
      <c r="Z16" s="89">
        <v>0</v>
      </c>
      <c r="AA16" s="101">
        <v>1814.4</v>
      </c>
      <c r="AB16" s="91">
        <v>19100</v>
      </c>
      <c r="AC16" s="89">
        <v>0</v>
      </c>
      <c r="AD16" s="90">
        <v>29214.57</v>
      </c>
      <c r="AE16" s="97">
        <v>17625</v>
      </c>
      <c r="AF16" s="89">
        <v>0</v>
      </c>
      <c r="AG16" s="101">
        <v>23902.24</v>
      </c>
      <c r="AH16" s="97"/>
      <c r="AI16" s="89"/>
      <c r="AJ16" s="101"/>
      <c r="AK16" s="97">
        <v>69600</v>
      </c>
      <c r="AL16" s="89">
        <v>0</v>
      </c>
      <c r="AM16" s="101">
        <v>105414.12999999999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4100</v>
      </c>
      <c r="BA16" s="89">
        <v>0</v>
      </c>
      <c r="BB16" s="101">
        <v>6326.3</v>
      </c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119475</v>
      </c>
      <c r="BW16" s="77">
        <f t="shared" si="1"/>
        <v>0</v>
      </c>
      <c r="BX16" s="79">
        <f t="shared" si="2"/>
        <v>176181.08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15500</v>
      </c>
      <c r="E18" s="89">
        <v>0</v>
      </c>
      <c r="F18" s="90">
        <v>60125.41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7310.44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15500</v>
      </c>
      <c r="BW18" s="77">
        <f t="shared" si="1"/>
        <v>0</v>
      </c>
      <c r="BX18" s="79">
        <f t="shared" si="2"/>
        <v>67435.84999999999</v>
      </c>
    </row>
    <row r="19" spans="2:76" ht="15">
      <c r="B19" s="13">
        <v>110</v>
      </c>
      <c r="C19" s="25" t="s">
        <v>98</v>
      </c>
      <c r="D19" s="88">
        <v>61741.04</v>
      </c>
      <c r="E19" s="89">
        <v>0</v>
      </c>
      <c r="F19" s="90">
        <v>61951.69</v>
      </c>
      <c r="G19" s="88"/>
      <c r="H19" s="89"/>
      <c r="I19" s="90"/>
      <c r="J19" s="97">
        <v>1400</v>
      </c>
      <c r="K19" s="89">
        <v>0</v>
      </c>
      <c r="L19" s="101">
        <v>1400</v>
      </c>
      <c r="M19" s="97">
        <v>500</v>
      </c>
      <c r="N19" s="89">
        <v>0</v>
      </c>
      <c r="O19" s="101">
        <v>500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2900</v>
      </c>
      <c r="AF19" s="89">
        <v>0</v>
      </c>
      <c r="AG19" s="101">
        <v>2904</v>
      </c>
      <c r="AH19" s="97"/>
      <c r="AI19" s="89"/>
      <c r="AJ19" s="101"/>
      <c r="AK19" s="97">
        <v>850</v>
      </c>
      <c r="AL19" s="89">
        <v>0</v>
      </c>
      <c r="AM19" s="101">
        <v>850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173297</v>
      </c>
      <c r="BJ19" s="89">
        <v>0</v>
      </c>
      <c r="BK19" s="101">
        <v>19727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240688.04</v>
      </c>
      <c r="BW19" s="77">
        <f t="shared" si="1"/>
        <v>0</v>
      </c>
      <c r="BX19" s="79">
        <f t="shared" si="2"/>
        <v>87332.69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1189943.6800000002</v>
      </c>
      <c r="E20" s="78">
        <f t="shared" si="3"/>
        <v>0</v>
      </c>
      <c r="F20" s="79">
        <f t="shared" si="3"/>
        <v>1739537.6600000001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177392.72</v>
      </c>
      <c r="K20" s="78">
        <f t="shared" si="3"/>
        <v>0</v>
      </c>
      <c r="L20" s="77">
        <f t="shared" si="3"/>
        <v>226780.62</v>
      </c>
      <c r="M20" s="98">
        <f t="shared" si="3"/>
        <v>289150</v>
      </c>
      <c r="N20" s="78">
        <f t="shared" si="3"/>
        <v>0</v>
      </c>
      <c r="O20" s="77">
        <f t="shared" si="3"/>
        <v>448795.60000000003</v>
      </c>
      <c r="P20" s="98">
        <f t="shared" si="3"/>
        <v>20900</v>
      </c>
      <c r="Q20" s="78">
        <f t="shared" si="3"/>
        <v>0</v>
      </c>
      <c r="R20" s="77">
        <f t="shared" si="3"/>
        <v>29321.470000000005</v>
      </c>
      <c r="S20" s="98">
        <f t="shared" si="3"/>
        <v>136400</v>
      </c>
      <c r="T20" s="78">
        <f t="shared" si="3"/>
        <v>0</v>
      </c>
      <c r="U20" s="77">
        <f t="shared" si="3"/>
        <v>183893.44000000003</v>
      </c>
      <c r="V20" s="98">
        <f t="shared" si="3"/>
        <v>100</v>
      </c>
      <c r="W20" s="78">
        <f t="shared" si="3"/>
        <v>0</v>
      </c>
      <c r="X20" s="77">
        <f t="shared" si="3"/>
        <v>2479</v>
      </c>
      <c r="Y20" s="98">
        <f t="shared" si="3"/>
        <v>1200</v>
      </c>
      <c r="Z20" s="78">
        <f t="shared" si="3"/>
        <v>0</v>
      </c>
      <c r="AA20" s="77">
        <f t="shared" si="3"/>
        <v>1814.4</v>
      </c>
      <c r="AB20" s="98">
        <f t="shared" si="3"/>
        <v>139200</v>
      </c>
      <c r="AC20" s="78">
        <f t="shared" si="3"/>
        <v>0</v>
      </c>
      <c r="AD20" s="77">
        <f t="shared" si="3"/>
        <v>247694.18999999997</v>
      </c>
      <c r="AE20" s="98">
        <f t="shared" si="3"/>
        <v>306668</v>
      </c>
      <c r="AF20" s="78">
        <f t="shared" si="3"/>
        <v>0</v>
      </c>
      <c r="AG20" s="77">
        <f t="shared" si="3"/>
        <v>483480.63999999996</v>
      </c>
      <c r="AH20" s="98">
        <f t="shared" si="3"/>
        <v>4500</v>
      </c>
      <c r="AI20" s="78">
        <f t="shared" si="3"/>
        <v>0</v>
      </c>
      <c r="AJ20" s="77">
        <f t="shared" si="3"/>
        <v>9349.6</v>
      </c>
      <c r="AK20" s="98">
        <f t="shared" si="3"/>
        <v>661644</v>
      </c>
      <c r="AL20" s="78">
        <f t="shared" si="3"/>
        <v>0</v>
      </c>
      <c r="AM20" s="77">
        <f t="shared" si="3"/>
        <v>850232.49</v>
      </c>
      <c r="AN20" s="98">
        <f t="shared" si="3"/>
        <v>13700</v>
      </c>
      <c r="AO20" s="78">
        <f t="shared" si="3"/>
        <v>0</v>
      </c>
      <c r="AP20" s="77">
        <f t="shared" si="3"/>
        <v>19789</v>
      </c>
      <c r="AQ20" s="98">
        <f t="shared" si="3"/>
        <v>14500</v>
      </c>
      <c r="AR20" s="78">
        <f t="shared" si="3"/>
        <v>0</v>
      </c>
      <c r="AS20" s="77">
        <f t="shared" si="3"/>
        <v>17703.8</v>
      </c>
      <c r="AT20" s="98">
        <f t="shared" si="3"/>
        <v>9500</v>
      </c>
      <c r="AU20" s="78">
        <f t="shared" si="3"/>
        <v>0</v>
      </c>
      <c r="AV20" s="77">
        <f t="shared" si="3"/>
        <v>17530.15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4900</v>
      </c>
      <c r="BA20" s="78">
        <f t="shared" si="3"/>
        <v>0</v>
      </c>
      <c r="BB20" s="77">
        <f t="shared" si="3"/>
        <v>8721.98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173297</v>
      </c>
      <c r="BJ20" s="78">
        <f t="shared" si="3"/>
        <v>0</v>
      </c>
      <c r="BK20" s="77">
        <f t="shared" si="3"/>
        <v>19727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3142995.4</v>
      </c>
      <c r="BW20" s="77">
        <f>BW10+BW11+BW12+BW13+BW14+BW15+BW16+BW17+BW18+BW19</f>
        <v>0</v>
      </c>
      <c r="BX20" s="95">
        <f>BX10+BX11+BX12+BX13+BX14+BX15+BX16+BX17+BX18+BX19</f>
        <v>4306851.040000001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473200</v>
      </c>
      <c r="E24" s="89">
        <v>0</v>
      </c>
      <c r="F24" s="90">
        <v>684488.42</v>
      </c>
      <c r="G24" s="88"/>
      <c r="H24" s="89"/>
      <c r="I24" s="90"/>
      <c r="J24" s="97">
        <v>6000</v>
      </c>
      <c r="K24" s="89">
        <v>0</v>
      </c>
      <c r="L24" s="101">
        <v>14456.82</v>
      </c>
      <c r="M24" s="97">
        <v>92601.96</v>
      </c>
      <c r="N24" s="89">
        <v>0</v>
      </c>
      <c r="O24" s="101">
        <v>141847.8</v>
      </c>
      <c r="P24" s="97">
        <v>2500</v>
      </c>
      <c r="Q24" s="89">
        <v>0</v>
      </c>
      <c r="R24" s="101">
        <v>3550</v>
      </c>
      <c r="S24" s="97">
        <v>5500</v>
      </c>
      <c r="T24" s="89">
        <v>0</v>
      </c>
      <c r="U24" s="101">
        <v>31018.58</v>
      </c>
      <c r="V24" s="97"/>
      <c r="W24" s="89"/>
      <c r="X24" s="101"/>
      <c r="Y24" s="97">
        <v>6000</v>
      </c>
      <c r="Z24" s="89">
        <v>0</v>
      </c>
      <c r="AA24" s="101">
        <v>10732.24</v>
      </c>
      <c r="AB24" s="97">
        <v>10600</v>
      </c>
      <c r="AC24" s="89">
        <v>0</v>
      </c>
      <c r="AD24" s="101">
        <v>48720.47</v>
      </c>
      <c r="AE24" s="97">
        <v>275000</v>
      </c>
      <c r="AF24" s="89">
        <v>0</v>
      </c>
      <c r="AG24" s="101">
        <v>456484.28</v>
      </c>
      <c r="AH24" s="97"/>
      <c r="AI24" s="89"/>
      <c r="AJ24" s="101"/>
      <c r="AK24" s="97">
        <v>1134084</v>
      </c>
      <c r="AL24" s="89">
        <v>0</v>
      </c>
      <c r="AM24" s="101">
        <v>1170647.83</v>
      </c>
      <c r="AN24" s="97"/>
      <c r="AO24" s="89"/>
      <c r="AP24" s="101"/>
      <c r="AQ24" s="97">
        <v>500</v>
      </c>
      <c r="AR24" s="89">
        <v>0</v>
      </c>
      <c r="AS24" s="101">
        <v>500</v>
      </c>
      <c r="AT24" s="97"/>
      <c r="AU24" s="89"/>
      <c r="AV24" s="101"/>
      <c r="AW24" s="97"/>
      <c r="AX24" s="89"/>
      <c r="AY24" s="101"/>
      <c r="AZ24" s="97">
        <v>1000</v>
      </c>
      <c r="BA24" s="89">
        <v>0</v>
      </c>
      <c r="BB24" s="101">
        <v>1000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2006985.96</v>
      </c>
      <c r="BW24" s="77">
        <f t="shared" si="4"/>
        <v>0</v>
      </c>
      <c r="BX24" s="79">
        <f t="shared" si="4"/>
        <v>2563446.44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2600</v>
      </c>
      <c r="Z25" s="89">
        <v>0</v>
      </c>
      <c r="AA25" s="101">
        <v>2600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15000</v>
      </c>
      <c r="AL25" s="89">
        <v>0</v>
      </c>
      <c r="AM25" s="101">
        <v>15000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17600</v>
      </c>
      <c r="BW25" s="77">
        <f t="shared" si="4"/>
        <v>0</v>
      </c>
      <c r="BX25" s="79">
        <f t="shared" si="4"/>
        <v>17600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2000</v>
      </c>
      <c r="E27" s="89">
        <v>0</v>
      </c>
      <c r="F27" s="90">
        <v>2000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2000</v>
      </c>
      <c r="BW27" s="77">
        <f t="shared" si="4"/>
        <v>0</v>
      </c>
      <c r="BX27" s="79">
        <f t="shared" si="4"/>
        <v>2000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475200</v>
      </c>
      <c r="E28" s="78">
        <f t="shared" si="5"/>
        <v>0</v>
      </c>
      <c r="F28" s="79">
        <f t="shared" si="5"/>
        <v>686488.4199999999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6000</v>
      </c>
      <c r="K28" s="78">
        <f t="shared" si="5"/>
        <v>0</v>
      </c>
      <c r="L28" s="77">
        <f t="shared" si="5"/>
        <v>14456.82</v>
      </c>
      <c r="M28" s="98">
        <f t="shared" si="5"/>
        <v>92601.96</v>
      </c>
      <c r="N28" s="78">
        <f t="shared" si="5"/>
        <v>0</v>
      </c>
      <c r="O28" s="77">
        <f t="shared" si="5"/>
        <v>141847.8</v>
      </c>
      <c r="P28" s="98">
        <f t="shared" si="5"/>
        <v>2500</v>
      </c>
      <c r="Q28" s="78">
        <f t="shared" si="5"/>
        <v>0</v>
      </c>
      <c r="R28" s="77">
        <f t="shared" si="5"/>
        <v>3550</v>
      </c>
      <c r="S28" s="98">
        <f t="shared" si="5"/>
        <v>5500</v>
      </c>
      <c r="T28" s="78">
        <f t="shared" si="5"/>
        <v>0</v>
      </c>
      <c r="U28" s="77">
        <f t="shared" si="5"/>
        <v>31018.58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8600</v>
      </c>
      <c r="Z28" s="78">
        <f t="shared" si="5"/>
        <v>0</v>
      </c>
      <c r="AA28" s="77">
        <f t="shared" si="5"/>
        <v>13332.24</v>
      </c>
      <c r="AB28" s="98">
        <f t="shared" si="5"/>
        <v>10600</v>
      </c>
      <c r="AC28" s="78">
        <f t="shared" si="5"/>
        <v>0</v>
      </c>
      <c r="AD28" s="77">
        <f t="shared" si="5"/>
        <v>48720.47</v>
      </c>
      <c r="AE28" s="98">
        <f t="shared" si="5"/>
        <v>275000</v>
      </c>
      <c r="AF28" s="78">
        <f t="shared" si="5"/>
        <v>0</v>
      </c>
      <c r="AG28" s="77">
        <f t="shared" si="5"/>
        <v>456484.28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1149084</v>
      </c>
      <c r="AL28" s="78">
        <f t="shared" si="6"/>
        <v>0</v>
      </c>
      <c r="AM28" s="77">
        <f t="shared" si="6"/>
        <v>1185647.83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500</v>
      </c>
      <c r="AR28" s="78">
        <f t="shared" si="6"/>
        <v>0</v>
      </c>
      <c r="AS28" s="77">
        <f t="shared" si="6"/>
        <v>500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1000</v>
      </c>
      <c r="BA28" s="78">
        <f t="shared" si="6"/>
        <v>0</v>
      </c>
      <c r="BB28" s="77">
        <f t="shared" si="6"/>
        <v>1000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2026585.96</v>
      </c>
      <c r="BW28" s="77">
        <f>BW23+BW24+BW25+BW26+BW27</f>
        <v>0</v>
      </c>
      <c r="BX28" s="95">
        <f>BX23+BX24+BX25+BX26+BX27</f>
        <v>2583046.44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240073</v>
      </c>
      <c r="BM40" s="89">
        <v>0</v>
      </c>
      <c r="BN40" s="101">
        <v>242273</v>
      </c>
      <c r="BO40" s="97"/>
      <c r="BP40" s="89"/>
      <c r="BQ40" s="101"/>
      <c r="BR40" s="97"/>
      <c r="BS40" s="89"/>
      <c r="BT40" s="101"/>
      <c r="BU40" s="76"/>
      <c r="BV40" s="85">
        <f t="shared" si="10"/>
        <v>240073</v>
      </c>
      <c r="BW40" s="77">
        <f t="shared" si="10"/>
        <v>0</v>
      </c>
      <c r="BX40" s="79">
        <f t="shared" si="10"/>
        <v>242273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240073</v>
      </c>
      <c r="BM42" s="78">
        <f t="shared" si="12"/>
        <v>0</v>
      </c>
      <c r="BN42" s="77">
        <f t="shared" si="12"/>
        <v>242273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240073</v>
      </c>
      <c r="BW42" s="77">
        <f>BW38+BW39+BW40+BW41</f>
        <v>0</v>
      </c>
      <c r="BX42" s="95">
        <f>BX38+BX39+BX40+BX41</f>
        <v>242273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>
        <v>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500000</v>
      </c>
      <c r="BP46" s="78">
        <f>BP45</f>
        <v>0</v>
      </c>
      <c r="BQ46" s="95">
        <f>BQ45</f>
        <v>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1056200</v>
      </c>
      <c r="BS49" s="89">
        <v>0</v>
      </c>
      <c r="BT49" s="101">
        <v>1411526.66</v>
      </c>
      <c r="BU49" s="76"/>
      <c r="BV49" s="85">
        <f aca="true" t="shared" si="15" ref="BV49:BX50">D49+G49+J49+M49+P49+S49+V49+Y49+AB49+AE49+AH49+AK49+AN49+AQ49+AT49+AW49+AZ49+BC49+BF49+BI49+BL49+BO49+BR49</f>
        <v>1056200</v>
      </c>
      <c r="BW49" s="77">
        <f t="shared" si="15"/>
        <v>0</v>
      </c>
      <c r="BX49" s="79">
        <f t="shared" si="15"/>
        <v>1411526.66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151000</v>
      </c>
      <c r="BS50" s="89">
        <v>0</v>
      </c>
      <c r="BT50" s="101">
        <v>198073.14</v>
      </c>
      <c r="BU50" s="76"/>
      <c r="BV50" s="85">
        <f t="shared" si="15"/>
        <v>151000</v>
      </c>
      <c r="BW50" s="77">
        <f t="shared" si="15"/>
        <v>0</v>
      </c>
      <c r="BX50" s="79">
        <f t="shared" si="15"/>
        <v>198073.14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1207200</v>
      </c>
      <c r="BS51" s="78">
        <f>BS49+BS50</f>
        <v>0</v>
      </c>
      <c r="BT51" s="77">
        <f>BT49+BT50</f>
        <v>1609599.7999999998</v>
      </c>
      <c r="BU51" s="85"/>
      <c r="BV51" s="85">
        <f>BV49+BV50</f>
        <v>1207200</v>
      </c>
      <c r="BW51" s="77">
        <f>BW49+BW50</f>
        <v>0</v>
      </c>
      <c r="BX51" s="95">
        <f>BX49+BX50</f>
        <v>1609599.7999999998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1665143.6800000002</v>
      </c>
      <c r="E53" s="86">
        <f t="shared" si="18"/>
        <v>0</v>
      </c>
      <c r="F53" s="86">
        <f t="shared" si="18"/>
        <v>2426026.08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183392.72</v>
      </c>
      <c r="K53" s="86">
        <f t="shared" si="18"/>
        <v>0</v>
      </c>
      <c r="L53" s="86">
        <f t="shared" si="18"/>
        <v>241237.44</v>
      </c>
      <c r="M53" s="86">
        <f t="shared" si="18"/>
        <v>381751.96</v>
      </c>
      <c r="N53" s="86">
        <f t="shared" si="18"/>
        <v>0</v>
      </c>
      <c r="O53" s="86">
        <f t="shared" si="18"/>
        <v>590643.4</v>
      </c>
      <c r="P53" s="86">
        <f t="shared" si="18"/>
        <v>23400</v>
      </c>
      <c r="Q53" s="86">
        <f t="shared" si="18"/>
        <v>0</v>
      </c>
      <c r="R53" s="86">
        <f t="shared" si="18"/>
        <v>32871.47</v>
      </c>
      <c r="S53" s="86">
        <f t="shared" si="18"/>
        <v>141900</v>
      </c>
      <c r="T53" s="86">
        <f t="shared" si="18"/>
        <v>0</v>
      </c>
      <c r="U53" s="86">
        <f t="shared" si="18"/>
        <v>214912.02000000002</v>
      </c>
      <c r="V53" s="86">
        <f t="shared" si="18"/>
        <v>100</v>
      </c>
      <c r="W53" s="86">
        <f t="shared" si="18"/>
        <v>0</v>
      </c>
      <c r="X53" s="86">
        <f t="shared" si="18"/>
        <v>2479</v>
      </c>
      <c r="Y53" s="86">
        <f t="shared" si="18"/>
        <v>9800</v>
      </c>
      <c r="Z53" s="86">
        <f t="shared" si="18"/>
        <v>0</v>
      </c>
      <c r="AA53" s="86">
        <f t="shared" si="18"/>
        <v>15146.64</v>
      </c>
      <c r="AB53" s="86">
        <f t="shared" si="18"/>
        <v>149800</v>
      </c>
      <c r="AC53" s="86">
        <f t="shared" si="18"/>
        <v>0</v>
      </c>
      <c r="AD53" s="86">
        <f t="shared" si="18"/>
        <v>296414.66</v>
      </c>
      <c r="AE53" s="86">
        <f t="shared" si="18"/>
        <v>581668</v>
      </c>
      <c r="AF53" s="86">
        <f t="shared" si="18"/>
        <v>0</v>
      </c>
      <c r="AG53" s="86">
        <f t="shared" si="18"/>
        <v>939964.9199999999</v>
      </c>
      <c r="AH53" s="86">
        <f t="shared" si="18"/>
        <v>4500</v>
      </c>
      <c r="AI53" s="86">
        <f t="shared" si="18"/>
        <v>0</v>
      </c>
      <c r="AJ53" s="86">
        <f aca="true" t="shared" si="19" ref="AJ53:BT53">AJ20+AJ28+AJ35+AJ42+AJ46+AJ51</f>
        <v>9349.6</v>
      </c>
      <c r="AK53" s="86">
        <f t="shared" si="19"/>
        <v>1810728</v>
      </c>
      <c r="AL53" s="86">
        <f t="shared" si="19"/>
        <v>0</v>
      </c>
      <c r="AM53" s="86">
        <f t="shared" si="19"/>
        <v>2035880.32</v>
      </c>
      <c r="AN53" s="86">
        <f t="shared" si="19"/>
        <v>13700</v>
      </c>
      <c r="AO53" s="86">
        <f t="shared" si="19"/>
        <v>0</v>
      </c>
      <c r="AP53" s="86">
        <f t="shared" si="19"/>
        <v>19789</v>
      </c>
      <c r="AQ53" s="86">
        <f t="shared" si="19"/>
        <v>15000</v>
      </c>
      <c r="AR53" s="86">
        <f t="shared" si="19"/>
        <v>0</v>
      </c>
      <c r="AS53" s="86">
        <f t="shared" si="19"/>
        <v>18203.8</v>
      </c>
      <c r="AT53" s="86">
        <f t="shared" si="19"/>
        <v>9500</v>
      </c>
      <c r="AU53" s="86">
        <f t="shared" si="19"/>
        <v>0</v>
      </c>
      <c r="AV53" s="86">
        <f t="shared" si="19"/>
        <v>17530.15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5900</v>
      </c>
      <c r="BA53" s="86">
        <f t="shared" si="19"/>
        <v>0</v>
      </c>
      <c r="BB53" s="86">
        <f t="shared" si="19"/>
        <v>9721.98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173297</v>
      </c>
      <c r="BJ53" s="86">
        <f t="shared" si="19"/>
        <v>0</v>
      </c>
      <c r="BK53" s="86">
        <f t="shared" si="19"/>
        <v>19727</v>
      </c>
      <c r="BL53" s="86">
        <f t="shared" si="19"/>
        <v>240073</v>
      </c>
      <c r="BM53" s="86">
        <f t="shared" si="19"/>
        <v>0</v>
      </c>
      <c r="BN53" s="86">
        <f t="shared" si="19"/>
        <v>242273</v>
      </c>
      <c r="BO53" s="86">
        <f t="shared" si="19"/>
        <v>500000</v>
      </c>
      <c r="BP53" s="86">
        <f t="shared" si="19"/>
        <v>0</v>
      </c>
      <c r="BQ53" s="86">
        <f t="shared" si="19"/>
        <v>500000</v>
      </c>
      <c r="BR53" s="86">
        <f t="shared" si="19"/>
        <v>1207200</v>
      </c>
      <c r="BS53" s="86">
        <f t="shared" si="19"/>
        <v>0</v>
      </c>
      <c r="BT53" s="86">
        <f t="shared" si="19"/>
        <v>1609599.7999999998</v>
      </c>
      <c r="BU53" s="86">
        <f>BU8</f>
        <v>0</v>
      </c>
      <c r="BV53" s="102">
        <f>BV8+BV20+BV28+BV35+BV42+BV46+BV51</f>
        <v>7116854.359999999</v>
      </c>
      <c r="BW53" s="87">
        <f>BW20+BW28+BW35+BW42+BW46+BW51</f>
        <v>0</v>
      </c>
      <c r="BX53" s="87">
        <f>BX20+BX28+BX35+BX42+BX46+BX51</f>
        <v>9241770.280000001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632320.3999999999</v>
      </c>
      <c r="E10" s="89">
        <v>0</v>
      </c>
      <c r="F10" s="90"/>
      <c r="G10" s="88"/>
      <c r="H10" s="89"/>
      <c r="I10" s="90"/>
      <c r="J10" s="97">
        <v>139536.1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28743</v>
      </c>
      <c r="AF10" s="89">
        <v>0</v>
      </c>
      <c r="AG10" s="90"/>
      <c r="AH10" s="91"/>
      <c r="AI10" s="89"/>
      <c r="AJ10" s="90"/>
      <c r="AK10" s="91">
        <v>120794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921393.4999999999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51000</v>
      </c>
      <c r="E11" s="89">
        <v>0</v>
      </c>
      <c r="F11" s="90"/>
      <c r="G11" s="88"/>
      <c r="H11" s="89"/>
      <c r="I11" s="90"/>
      <c r="J11" s="97">
        <v>10100</v>
      </c>
      <c r="K11" s="89">
        <v>0</v>
      </c>
      <c r="L11" s="101"/>
      <c r="M11" s="91">
        <v>1100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2200</v>
      </c>
      <c r="AF11" s="89">
        <v>0</v>
      </c>
      <c r="AG11" s="90"/>
      <c r="AH11" s="91"/>
      <c r="AI11" s="89"/>
      <c r="AJ11" s="90"/>
      <c r="AK11" s="91">
        <v>2500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66900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400805</v>
      </c>
      <c r="E12" s="89">
        <v>0</v>
      </c>
      <c r="F12" s="90"/>
      <c r="G12" s="88"/>
      <c r="H12" s="89"/>
      <c r="I12" s="90"/>
      <c r="J12" s="97">
        <v>30200</v>
      </c>
      <c r="K12" s="89">
        <v>0</v>
      </c>
      <c r="L12" s="101"/>
      <c r="M12" s="91">
        <v>272100</v>
      </c>
      <c r="N12" s="89">
        <v>0</v>
      </c>
      <c r="O12" s="90"/>
      <c r="P12" s="91">
        <v>10900</v>
      </c>
      <c r="Q12" s="89">
        <v>0</v>
      </c>
      <c r="R12" s="90"/>
      <c r="S12" s="91">
        <v>103900</v>
      </c>
      <c r="T12" s="89">
        <v>0</v>
      </c>
      <c r="U12" s="90"/>
      <c r="V12" s="91">
        <v>100</v>
      </c>
      <c r="W12" s="89">
        <v>0</v>
      </c>
      <c r="X12" s="90"/>
      <c r="Y12" s="91"/>
      <c r="Z12" s="89"/>
      <c r="AA12" s="90"/>
      <c r="AB12" s="91">
        <v>66100</v>
      </c>
      <c r="AC12" s="89">
        <v>0</v>
      </c>
      <c r="AD12" s="90"/>
      <c r="AE12" s="91">
        <v>231219.6</v>
      </c>
      <c r="AF12" s="89">
        <v>0</v>
      </c>
      <c r="AG12" s="90"/>
      <c r="AH12" s="91">
        <v>500</v>
      </c>
      <c r="AI12" s="89">
        <v>0</v>
      </c>
      <c r="AJ12" s="90"/>
      <c r="AK12" s="91">
        <v>263900</v>
      </c>
      <c r="AL12" s="89">
        <v>0</v>
      </c>
      <c r="AM12" s="90"/>
      <c r="AN12" s="91">
        <v>3000</v>
      </c>
      <c r="AO12" s="89">
        <v>0</v>
      </c>
      <c r="AP12" s="90"/>
      <c r="AQ12" s="91">
        <v>4500</v>
      </c>
      <c r="AR12" s="89">
        <v>0</v>
      </c>
      <c r="AS12" s="90"/>
      <c r="AT12" s="91">
        <v>1000</v>
      </c>
      <c r="AU12" s="89">
        <v>0</v>
      </c>
      <c r="AV12" s="90"/>
      <c r="AW12" s="91"/>
      <c r="AX12" s="89"/>
      <c r="AY12" s="90"/>
      <c r="AZ12" s="91">
        <v>800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1389024.6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19000</v>
      </c>
      <c r="N13" s="89">
        <v>0</v>
      </c>
      <c r="O13" s="90"/>
      <c r="P13" s="91">
        <v>7000</v>
      </c>
      <c r="Q13" s="89">
        <v>0</v>
      </c>
      <c r="R13" s="90"/>
      <c r="S13" s="91">
        <v>32500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54000</v>
      </c>
      <c r="AC13" s="89">
        <v>0</v>
      </c>
      <c r="AD13" s="90"/>
      <c r="AE13" s="91"/>
      <c r="AF13" s="89"/>
      <c r="AG13" s="90"/>
      <c r="AH13" s="91">
        <v>4000</v>
      </c>
      <c r="AI13" s="89">
        <v>0</v>
      </c>
      <c r="AJ13" s="90"/>
      <c r="AK13" s="91">
        <v>201000</v>
      </c>
      <c r="AL13" s="89">
        <v>0</v>
      </c>
      <c r="AM13" s="90"/>
      <c r="AN13" s="91">
        <v>10700</v>
      </c>
      <c r="AO13" s="89">
        <v>0</v>
      </c>
      <c r="AP13" s="90"/>
      <c r="AQ13" s="91">
        <v>10000</v>
      </c>
      <c r="AR13" s="89">
        <v>0</v>
      </c>
      <c r="AS13" s="90"/>
      <c r="AT13" s="91">
        <v>1500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347700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6700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600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>
        <v>1100</v>
      </c>
      <c r="Z16" s="89">
        <v>0</v>
      </c>
      <c r="AA16" s="101"/>
      <c r="AB16" s="91">
        <v>17600</v>
      </c>
      <c r="AC16" s="89">
        <v>0</v>
      </c>
      <c r="AD16" s="90"/>
      <c r="AE16" s="97">
        <v>22200</v>
      </c>
      <c r="AF16" s="89">
        <v>0</v>
      </c>
      <c r="AG16" s="101"/>
      <c r="AH16" s="97"/>
      <c r="AI16" s="89"/>
      <c r="AJ16" s="101"/>
      <c r="AK16" s="97">
        <v>66500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3500</v>
      </c>
      <c r="BA16" s="89">
        <v>0</v>
      </c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118200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99185.87</v>
      </c>
      <c r="E19" s="89">
        <v>0</v>
      </c>
      <c r="F19" s="90"/>
      <c r="G19" s="88"/>
      <c r="H19" s="89"/>
      <c r="I19" s="90"/>
      <c r="J19" s="97">
        <v>1400</v>
      </c>
      <c r="K19" s="89">
        <v>0</v>
      </c>
      <c r="L19" s="101"/>
      <c r="M19" s="97">
        <v>500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2900</v>
      </c>
      <c r="AF19" s="89">
        <v>0</v>
      </c>
      <c r="AG19" s="101"/>
      <c r="AH19" s="97"/>
      <c r="AI19" s="89"/>
      <c r="AJ19" s="101"/>
      <c r="AK19" s="97">
        <v>850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161153.72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265989.58999999997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1209011.27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181236.1</v>
      </c>
      <c r="K20" s="78">
        <f t="shared" si="1"/>
        <v>0</v>
      </c>
      <c r="L20" s="77">
        <f t="shared" si="1"/>
        <v>0</v>
      </c>
      <c r="M20" s="98">
        <f t="shared" si="1"/>
        <v>293300</v>
      </c>
      <c r="N20" s="78">
        <f t="shared" si="1"/>
        <v>0</v>
      </c>
      <c r="O20" s="77">
        <f t="shared" si="1"/>
        <v>0</v>
      </c>
      <c r="P20" s="98">
        <f t="shared" si="1"/>
        <v>17900</v>
      </c>
      <c r="Q20" s="78">
        <f t="shared" si="1"/>
        <v>0</v>
      </c>
      <c r="R20" s="77">
        <f t="shared" si="1"/>
        <v>0</v>
      </c>
      <c r="S20" s="98">
        <f t="shared" si="1"/>
        <v>136400</v>
      </c>
      <c r="T20" s="78">
        <f t="shared" si="1"/>
        <v>0</v>
      </c>
      <c r="U20" s="77">
        <f t="shared" si="1"/>
        <v>0</v>
      </c>
      <c r="V20" s="98">
        <f t="shared" si="1"/>
        <v>100</v>
      </c>
      <c r="W20" s="78">
        <f t="shared" si="1"/>
        <v>0</v>
      </c>
      <c r="X20" s="77">
        <f t="shared" si="1"/>
        <v>0</v>
      </c>
      <c r="Y20" s="98">
        <f t="shared" si="1"/>
        <v>1100</v>
      </c>
      <c r="Z20" s="78">
        <f t="shared" si="1"/>
        <v>0</v>
      </c>
      <c r="AA20" s="77">
        <f t="shared" si="1"/>
        <v>0</v>
      </c>
      <c r="AB20" s="98">
        <f t="shared" si="1"/>
        <v>137700</v>
      </c>
      <c r="AC20" s="78">
        <f t="shared" si="1"/>
        <v>0</v>
      </c>
      <c r="AD20" s="77">
        <f t="shared" si="1"/>
        <v>0</v>
      </c>
      <c r="AE20" s="98">
        <f t="shared" si="1"/>
        <v>287262.6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655544</v>
      </c>
      <c r="AL20" s="78">
        <f t="shared" si="1"/>
        <v>0</v>
      </c>
      <c r="AM20" s="77">
        <f t="shared" si="1"/>
        <v>0</v>
      </c>
      <c r="AN20" s="98">
        <f t="shared" si="1"/>
        <v>13700</v>
      </c>
      <c r="AO20" s="78">
        <f t="shared" si="1"/>
        <v>0</v>
      </c>
      <c r="AP20" s="77">
        <f t="shared" si="1"/>
        <v>0</v>
      </c>
      <c r="AQ20" s="98">
        <f t="shared" si="1"/>
        <v>14500</v>
      </c>
      <c r="AR20" s="78">
        <f t="shared" si="1"/>
        <v>0</v>
      </c>
      <c r="AS20" s="77">
        <f t="shared" si="1"/>
        <v>0</v>
      </c>
      <c r="AT20" s="98">
        <f t="shared" si="1"/>
        <v>2500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4300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161153.72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3120207.69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23600</v>
      </c>
      <c r="E24" s="89">
        <v>0</v>
      </c>
      <c r="F24" s="90"/>
      <c r="G24" s="88"/>
      <c r="H24" s="89"/>
      <c r="I24" s="90"/>
      <c r="J24" s="97">
        <v>6000</v>
      </c>
      <c r="K24" s="89">
        <v>0</v>
      </c>
      <c r="L24" s="101"/>
      <c r="M24" s="97">
        <v>14500</v>
      </c>
      <c r="N24" s="89">
        <v>0</v>
      </c>
      <c r="O24" s="101"/>
      <c r="P24" s="97">
        <v>2500</v>
      </c>
      <c r="Q24" s="89">
        <v>0</v>
      </c>
      <c r="R24" s="101"/>
      <c r="S24" s="97">
        <v>5500</v>
      </c>
      <c r="T24" s="89">
        <v>0</v>
      </c>
      <c r="U24" s="101"/>
      <c r="V24" s="97"/>
      <c r="W24" s="89"/>
      <c r="X24" s="101"/>
      <c r="Y24" s="97">
        <v>6000</v>
      </c>
      <c r="Z24" s="89">
        <v>0</v>
      </c>
      <c r="AA24" s="101"/>
      <c r="AB24" s="97">
        <v>10600</v>
      </c>
      <c r="AC24" s="89">
        <v>0</v>
      </c>
      <c r="AD24" s="101"/>
      <c r="AE24" s="97">
        <v>17000</v>
      </c>
      <c r="AF24" s="89">
        <v>0</v>
      </c>
      <c r="AG24" s="101"/>
      <c r="AH24" s="97"/>
      <c r="AI24" s="89"/>
      <c r="AJ24" s="101"/>
      <c r="AK24" s="97">
        <v>12900</v>
      </c>
      <c r="AL24" s="89">
        <v>0</v>
      </c>
      <c r="AM24" s="101"/>
      <c r="AN24" s="97"/>
      <c r="AO24" s="89"/>
      <c r="AP24" s="101"/>
      <c r="AQ24" s="97">
        <v>500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1000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100100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2600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15000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17600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25600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6000</v>
      </c>
      <c r="K28" s="78">
        <f t="shared" si="3"/>
        <v>0</v>
      </c>
      <c r="L28" s="77">
        <f t="shared" si="3"/>
        <v>0</v>
      </c>
      <c r="M28" s="98">
        <f t="shared" si="3"/>
        <v>14500</v>
      </c>
      <c r="N28" s="78">
        <f t="shared" si="3"/>
        <v>0</v>
      </c>
      <c r="O28" s="77">
        <f t="shared" si="3"/>
        <v>0</v>
      </c>
      <c r="P28" s="98">
        <f t="shared" si="3"/>
        <v>2500</v>
      </c>
      <c r="Q28" s="78">
        <f t="shared" si="3"/>
        <v>0</v>
      </c>
      <c r="R28" s="77">
        <f t="shared" si="3"/>
        <v>0</v>
      </c>
      <c r="S28" s="98">
        <f t="shared" si="3"/>
        <v>5500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8600</v>
      </c>
      <c r="Z28" s="78">
        <f t="shared" si="3"/>
        <v>0</v>
      </c>
      <c r="AA28" s="77">
        <f t="shared" si="3"/>
        <v>0</v>
      </c>
      <c r="AB28" s="98">
        <f t="shared" si="3"/>
        <v>10600</v>
      </c>
      <c r="AC28" s="78">
        <f t="shared" si="3"/>
        <v>0</v>
      </c>
      <c r="AD28" s="77">
        <f t="shared" si="3"/>
        <v>0</v>
      </c>
      <c r="AE28" s="98">
        <f t="shared" si="3"/>
        <v>17000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27900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1000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119700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237307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237307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237307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237307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1056200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1056200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151000</v>
      </c>
      <c r="BS50" s="89">
        <v>0</v>
      </c>
      <c r="BT50" s="101"/>
      <c r="BU50" s="76"/>
      <c r="BV50" s="85">
        <f t="shared" si="9"/>
        <v>151000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1207200</v>
      </c>
      <c r="BS51" s="78">
        <f>BS49+BS50</f>
        <v>0</v>
      </c>
      <c r="BT51" s="77">
        <f>BT49+BT50</f>
        <v>0</v>
      </c>
      <c r="BU51" s="85"/>
      <c r="BV51" s="85">
        <f>BV49+BV50</f>
        <v>1207200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1234611.27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187236.1</v>
      </c>
      <c r="K53" s="86">
        <f t="shared" si="11"/>
        <v>0</v>
      </c>
      <c r="L53" s="86">
        <f t="shared" si="11"/>
        <v>0</v>
      </c>
      <c r="M53" s="86">
        <f t="shared" si="11"/>
        <v>307800</v>
      </c>
      <c r="N53" s="86">
        <f t="shared" si="11"/>
        <v>0</v>
      </c>
      <c r="O53" s="86">
        <f t="shared" si="11"/>
        <v>0</v>
      </c>
      <c r="P53" s="86">
        <f t="shared" si="11"/>
        <v>20400</v>
      </c>
      <c r="Q53" s="86">
        <f t="shared" si="11"/>
        <v>0</v>
      </c>
      <c r="R53" s="86">
        <f t="shared" si="11"/>
        <v>0</v>
      </c>
      <c r="S53" s="86">
        <f t="shared" si="11"/>
        <v>141900</v>
      </c>
      <c r="T53" s="86">
        <f t="shared" si="11"/>
        <v>0</v>
      </c>
      <c r="U53" s="86">
        <f t="shared" si="11"/>
        <v>0</v>
      </c>
      <c r="V53" s="86">
        <f t="shared" si="11"/>
        <v>100</v>
      </c>
      <c r="W53" s="86">
        <f t="shared" si="11"/>
        <v>0</v>
      </c>
      <c r="X53" s="86">
        <f t="shared" si="11"/>
        <v>0</v>
      </c>
      <c r="Y53" s="86">
        <f t="shared" si="11"/>
        <v>9700</v>
      </c>
      <c r="Z53" s="86">
        <f t="shared" si="11"/>
        <v>0</v>
      </c>
      <c r="AA53" s="86">
        <f t="shared" si="11"/>
        <v>0</v>
      </c>
      <c r="AB53" s="86">
        <f t="shared" si="11"/>
        <v>148300</v>
      </c>
      <c r="AC53" s="86">
        <f t="shared" si="11"/>
        <v>0</v>
      </c>
      <c r="AD53" s="86">
        <f t="shared" si="11"/>
        <v>0</v>
      </c>
      <c r="AE53" s="86">
        <f t="shared" si="11"/>
        <v>304262.6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683444</v>
      </c>
      <c r="AL53" s="86">
        <f t="shared" si="11"/>
        <v>0</v>
      </c>
      <c r="AM53" s="86">
        <f t="shared" si="11"/>
        <v>0</v>
      </c>
      <c r="AN53" s="86">
        <f t="shared" si="11"/>
        <v>13700</v>
      </c>
      <c r="AO53" s="86">
        <f t="shared" si="11"/>
        <v>0</v>
      </c>
      <c r="AP53" s="86">
        <f t="shared" si="11"/>
        <v>0</v>
      </c>
      <c r="AQ53" s="86">
        <f t="shared" si="11"/>
        <v>15000</v>
      </c>
      <c r="AR53" s="86">
        <f t="shared" si="11"/>
        <v>0</v>
      </c>
      <c r="AS53" s="86">
        <f t="shared" si="11"/>
        <v>0</v>
      </c>
      <c r="AT53" s="86">
        <f t="shared" si="11"/>
        <v>2500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5300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161153.72</v>
      </c>
      <c r="BJ53" s="86">
        <f t="shared" si="11"/>
        <v>0</v>
      </c>
      <c r="BK53" s="86">
        <f t="shared" si="11"/>
        <v>0</v>
      </c>
      <c r="BL53" s="86">
        <f t="shared" si="11"/>
        <v>237307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1207200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5184414.6899999995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632320.3999999999</v>
      </c>
      <c r="E10" s="89">
        <v>0</v>
      </c>
      <c r="F10" s="90"/>
      <c r="G10" s="88"/>
      <c r="H10" s="89"/>
      <c r="I10" s="90"/>
      <c r="J10" s="97">
        <v>139536.1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28743</v>
      </c>
      <c r="AF10" s="89">
        <v>0</v>
      </c>
      <c r="AG10" s="90"/>
      <c r="AH10" s="91"/>
      <c r="AI10" s="89"/>
      <c r="AJ10" s="90"/>
      <c r="AK10" s="91">
        <v>120794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921393.4999999999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51000</v>
      </c>
      <c r="E11" s="89">
        <v>0</v>
      </c>
      <c r="F11" s="90"/>
      <c r="G11" s="88"/>
      <c r="H11" s="89"/>
      <c r="I11" s="90"/>
      <c r="J11" s="97">
        <v>10100</v>
      </c>
      <c r="K11" s="89">
        <v>0</v>
      </c>
      <c r="L11" s="101"/>
      <c r="M11" s="91">
        <v>1100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2200</v>
      </c>
      <c r="AF11" s="89">
        <v>0</v>
      </c>
      <c r="AG11" s="90"/>
      <c r="AH11" s="91"/>
      <c r="AI11" s="89"/>
      <c r="AJ11" s="90"/>
      <c r="AK11" s="91">
        <v>2500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66900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400805</v>
      </c>
      <c r="E12" s="89">
        <v>0</v>
      </c>
      <c r="F12" s="90"/>
      <c r="G12" s="88"/>
      <c r="H12" s="89"/>
      <c r="I12" s="90"/>
      <c r="J12" s="97">
        <v>30200</v>
      </c>
      <c r="K12" s="89">
        <v>0</v>
      </c>
      <c r="L12" s="101"/>
      <c r="M12" s="91">
        <v>272100</v>
      </c>
      <c r="N12" s="89">
        <v>0</v>
      </c>
      <c r="O12" s="90"/>
      <c r="P12" s="91">
        <v>10900</v>
      </c>
      <c r="Q12" s="89">
        <v>0</v>
      </c>
      <c r="R12" s="90"/>
      <c r="S12" s="91">
        <v>103900</v>
      </c>
      <c r="T12" s="89">
        <v>0</v>
      </c>
      <c r="U12" s="90"/>
      <c r="V12" s="91">
        <v>100</v>
      </c>
      <c r="W12" s="89">
        <v>0</v>
      </c>
      <c r="X12" s="90"/>
      <c r="Y12" s="91"/>
      <c r="Z12" s="89"/>
      <c r="AA12" s="90"/>
      <c r="AB12" s="91">
        <v>66100</v>
      </c>
      <c r="AC12" s="89">
        <v>0</v>
      </c>
      <c r="AD12" s="90"/>
      <c r="AE12" s="91">
        <v>231219.6</v>
      </c>
      <c r="AF12" s="89">
        <v>0</v>
      </c>
      <c r="AG12" s="90"/>
      <c r="AH12" s="91">
        <v>500</v>
      </c>
      <c r="AI12" s="89">
        <v>0</v>
      </c>
      <c r="AJ12" s="90"/>
      <c r="AK12" s="91">
        <v>263900</v>
      </c>
      <c r="AL12" s="89">
        <v>0</v>
      </c>
      <c r="AM12" s="90"/>
      <c r="AN12" s="91">
        <v>3000</v>
      </c>
      <c r="AO12" s="89">
        <v>0</v>
      </c>
      <c r="AP12" s="90"/>
      <c r="AQ12" s="91">
        <v>4500</v>
      </c>
      <c r="AR12" s="89">
        <v>0</v>
      </c>
      <c r="AS12" s="90"/>
      <c r="AT12" s="91">
        <v>1000</v>
      </c>
      <c r="AU12" s="89">
        <v>0</v>
      </c>
      <c r="AV12" s="90"/>
      <c r="AW12" s="91"/>
      <c r="AX12" s="89"/>
      <c r="AY12" s="90"/>
      <c r="AZ12" s="91">
        <v>800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1389024.6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19000</v>
      </c>
      <c r="N13" s="89">
        <v>0</v>
      </c>
      <c r="O13" s="90"/>
      <c r="P13" s="91">
        <v>7000</v>
      </c>
      <c r="Q13" s="89">
        <v>0</v>
      </c>
      <c r="R13" s="90"/>
      <c r="S13" s="91">
        <v>32500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54000</v>
      </c>
      <c r="AC13" s="89">
        <v>0</v>
      </c>
      <c r="AD13" s="90"/>
      <c r="AE13" s="91"/>
      <c r="AF13" s="89"/>
      <c r="AG13" s="90"/>
      <c r="AH13" s="91">
        <v>4000</v>
      </c>
      <c r="AI13" s="89">
        <v>0</v>
      </c>
      <c r="AJ13" s="90"/>
      <c r="AK13" s="91">
        <v>201000</v>
      </c>
      <c r="AL13" s="89">
        <v>0</v>
      </c>
      <c r="AM13" s="90"/>
      <c r="AN13" s="91">
        <v>10700</v>
      </c>
      <c r="AO13" s="89">
        <v>0</v>
      </c>
      <c r="AP13" s="90"/>
      <c r="AQ13" s="91">
        <v>10000</v>
      </c>
      <c r="AR13" s="89">
        <v>0</v>
      </c>
      <c r="AS13" s="90"/>
      <c r="AT13" s="91">
        <v>1500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347700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6700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600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>
        <v>1100</v>
      </c>
      <c r="Z16" s="89">
        <v>0</v>
      </c>
      <c r="AA16" s="101"/>
      <c r="AB16" s="91">
        <v>17600</v>
      </c>
      <c r="AC16" s="89">
        <v>0</v>
      </c>
      <c r="AD16" s="90"/>
      <c r="AE16" s="97">
        <v>22200</v>
      </c>
      <c r="AF16" s="89">
        <v>0</v>
      </c>
      <c r="AG16" s="101"/>
      <c r="AH16" s="97"/>
      <c r="AI16" s="89"/>
      <c r="AJ16" s="101"/>
      <c r="AK16" s="97">
        <v>66500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3500</v>
      </c>
      <c r="BA16" s="89">
        <v>0</v>
      </c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118200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99185.87</v>
      </c>
      <c r="E19" s="89">
        <v>0</v>
      </c>
      <c r="F19" s="90"/>
      <c r="G19" s="88"/>
      <c r="H19" s="89"/>
      <c r="I19" s="90"/>
      <c r="J19" s="97">
        <v>1400</v>
      </c>
      <c r="K19" s="89">
        <v>0</v>
      </c>
      <c r="L19" s="101"/>
      <c r="M19" s="97">
        <v>500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2900</v>
      </c>
      <c r="AF19" s="89">
        <v>0</v>
      </c>
      <c r="AG19" s="101"/>
      <c r="AH19" s="97"/>
      <c r="AI19" s="89"/>
      <c r="AJ19" s="101"/>
      <c r="AK19" s="97">
        <v>850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161153.72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265989.58999999997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1209011.27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181236.1</v>
      </c>
      <c r="K20" s="78">
        <f t="shared" si="1"/>
        <v>0</v>
      </c>
      <c r="L20" s="77">
        <f t="shared" si="1"/>
        <v>0</v>
      </c>
      <c r="M20" s="98">
        <f t="shared" si="1"/>
        <v>293300</v>
      </c>
      <c r="N20" s="78">
        <f t="shared" si="1"/>
        <v>0</v>
      </c>
      <c r="O20" s="77">
        <f t="shared" si="1"/>
        <v>0</v>
      </c>
      <c r="P20" s="98">
        <f t="shared" si="1"/>
        <v>17900</v>
      </c>
      <c r="Q20" s="78">
        <f t="shared" si="1"/>
        <v>0</v>
      </c>
      <c r="R20" s="77">
        <f t="shared" si="1"/>
        <v>0</v>
      </c>
      <c r="S20" s="98">
        <f t="shared" si="1"/>
        <v>136400</v>
      </c>
      <c r="T20" s="78">
        <f t="shared" si="1"/>
        <v>0</v>
      </c>
      <c r="U20" s="77">
        <f t="shared" si="1"/>
        <v>0</v>
      </c>
      <c r="V20" s="98">
        <f t="shared" si="1"/>
        <v>100</v>
      </c>
      <c r="W20" s="78">
        <f t="shared" si="1"/>
        <v>0</v>
      </c>
      <c r="X20" s="77">
        <f t="shared" si="1"/>
        <v>0</v>
      </c>
      <c r="Y20" s="98">
        <f t="shared" si="1"/>
        <v>1100</v>
      </c>
      <c r="Z20" s="78">
        <f t="shared" si="1"/>
        <v>0</v>
      </c>
      <c r="AA20" s="77">
        <f t="shared" si="1"/>
        <v>0</v>
      </c>
      <c r="AB20" s="98">
        <f t="shared" si="1"/>
        <v>137700</v>
      </c>
      <c r="AC20" s="78">
        <f t="shared" si="1"/>
        <v>0</v>
      </c>
      <c r="AD20" s="77">
        <f t="shared" si="1"/>
        <v>0</v>
      </c>
      <c r="AE20" s="98">
        <f t="shared" si="1"/>
        <v>287262.6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655544</v>
      </c>
      <c r="AL20" s="78">
        <f t="shared" si="1"/>
        <v>0</v>
      </c>
      <c r="AM20" s="77">
        <f t="shared" si="1"/>
        <v>0</v>
      </c>
      <c r="AN20" s="98">
        <f t="shared" si="1"/>
        <v>13700</v>
      </c>
      <c r="AO20" s="78">
        <f t="shared" si="1"/>
        <v>0</v>
      </c>
      <c r="AP20" s="77">
        <f t="shared" si="1"/>
        <v>0</v>
      </c>
      <c r="AQ20" s="98">
        <f t="shared" si="1"/>
        <v>14500</v>
      </c>
      <c r="AR20" s="78">
        <f t="shared" si="1"/>
        <v>0</v>
      </c>
      <c r="AS20" s="77">
        <f t="shared" si="1"/>
        <v>0</v>
      </c>
      <c r="AT20" s="98">
        <f t="shared" si="1"/>
        <v>2500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4300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161153.72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3120207.69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23600</v>
      </c>
      <c r="E24" s="89">
        <v>0</v>
      </c>
      <c r="F24" s="90"/>
      <c r="G24" s="88"/>
      <c r="H24" s="89"/>
      <c r="I24" s="90"/>
      <c r="J24" s="97">
        <v>6000</v>
      </c>
      <c r="K24" s="89">
        <v>0</v>
      </c>
      <c r="L24" s="101"/>
      <c r="M24" s="97">
        <v>14500</v>
      </c>
      <c r="N24" s="89">
        <v>0</v>
      </c>
      <c r="O24" s="101"/>
      <c r="P24" s="97">
        <v>2500</v>
      </c>
      <c r="Q24" s="89">
        <v>0</v>
      </c>
      <c r="R24" s="101"/>
      <c r="S24" s="97">
        <v>5500</v>
      </c>
      <c r="T24" s="89">
        <v>0</v>
      </c>
      <c r="U24" s="101"/>
      <c r="V24" s="97"/>
      <c r="W24" s="89"/>
      <c r="X24" s="101"/>
      <c r="Y24" s="97">
        <v>6000</v>
      </c>
      <c r="Z24" s="89">
        <v>0</v>
      </c>
      <c r="AA24" s="101"/>
      <c r="AB24" s="97">
        <v>10600</v>
      </c>
      <c r="AC24" s="89">
        <v>0</v>
      </c>
      <c r="AD24" s="101"/>
      <c r="AE24" s="97">
        <v>17000</v>
      </c>
      <c r="AF24" s="89">
        <v>0</v>
      </c>
      <c r="AG24" s="101"/>
      <c r="AH24" s="97"/>
      <c r="AI24" s="89"/>
      <c r="AJ24" s="101"/>
      <c r="AK24" s="97">
        <v>12900</v>
      </c>
      <c r="AL24" s="89">
        <v>0</v>
      </c>
      <c r="AM24" s="101"/>
      <c r="AN24" s="97"/>
      <c r="AO24" s="89"/>
      <c r="AP24" s="101"/>
      <c r="AQ24" s="97">
        <v>500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1000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100100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2600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15000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17600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25600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6000</v>
      </c>
      <c r="K28" s="78">
        <f t="shared" si="3"/>
        <v>0</v>
      </c>
      <c r="L28" s="77">
        <f t="shared" si="3"/>
        <v>0</v>
      </c>
      <c r="M28" s="98">
        <f t="shared" si="3"/>
        <v>14500</v>
      </c>
      <c r="N28" s="78">
        <f t="shared" si="3"/>
        <v>0</v>
      </c>
      <c r="O28" s="77">
        <f t="shared" si="3"/>
        <v>0</v>
      </c>
      <c r="P28" s="98">
        <f t="shared" si="3"/>
        <v>2500</v>
      </c>
      <c r="Q28" s="78">
        <f t="shared" si="3"/>
        <v>0</v>
      </c>
      <c r="R28" s="77">
        <f t="shared" si="3"/>
        <v>0</v>
      </c>
      <c r="S28" s="98">
        <f t="shared" si="3"/>
        <v>5500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8600</v>
      </c>
      <c r="Z28" s="78">
        <f t="shared" si="3"/>
        <v>0</v>
      </c>
      <c r="AA28" s="77">
        <f t="shared" si="3"/>
        <v>0</v>
      </c>
      <c r="AB28" s="98">
        <f t="shared" si="3"/>
        <v>10600</v>
      </c>
      <c r="AC28" s="78">
        <f t="shared" si="3"/>
        <v>0</v>
      </c>
      <c r="AD28" s="77">
        <f t="shared" si="3"/>
        <v>0</v>
      </c>
      <c r="AE28" s="98">
        <f t="shared" si="3"/>
        <v>17000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27900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1000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119700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237307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237307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237307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237307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1056200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1056200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151000</v>
      </c>
      <c r="BS50" s="89">
        <v>0</v>
      </c>
      <c r="BT50" s="101"/>
      <c r="BU50" s="76"/>
      <c r="BV50" s="85">
        <f t="shared" si="9"/>
        <v>151000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1207200</v>
      </c>
      <c r="BS51" s="78">
        <f>BS49+BS50</f>
        <v>0</v>
      </c>
      <c r="BT51" s="77">
        <f>BT49+BT50</f>
        <v>0</v>
      </c>
      <c r="BU51" s="85"/>
      <c r="BV51" s="85">
        <f>BV49+BV50</f>
        <v>1207200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1234611.27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187236.1</v>
      </c>
      <c r="K53" s="86">
        <f t="shared" si="11"/>
        <v>0</v>
      </c>
      <c r="L53" s="86">
        <f t="shared" si="11"/>
        <v>0</v>
      </c>
      <c r="M53" s="86">
        <f t="shared" si="11"/>
        <v>307800</v>
      </c>
      <c r="N53" s="86">
        <f t="shared" si="11"/>
        <v>0</v>
      </c>
      <c r="O53" s="86">
        <f t="shared" si="11"/>
        <v>0</v>
      </c>
      <c r="P53" s="86">
        <f t="shared" si="11"/>
        <v>20400</v>
      </c>
      <c r="Q53" s="86">
        <f t="shared" si="11"/>
        <v>0</v>
      </c>
      <c r="R53" s="86">
        <f t="shared" si="11"/>
        <v>0</v>
      </c>
      <c r="S53" s="86">
        <f t="shared" si="11"/>
        <v>141900</v>
      </c>
      <c r="T53" s="86">
        <f t="shared" si="11"/>
        <v>0</v>
      </c>
      <c r="U53" s="86">
        <f t="shared" si="11"/>
        <v>0</v>
      </c>
      <c r="V53" s="86">
        <f t="shared" si="11"/>
        <v>100</v>
      </c>
      <c r="W53" s="86">
        <f t="shared" si="11"/>
        <v>0</v>
      </c>
      <c r="X53" s="86">
        <f t="shared" si="11"/>
        <v>0</v>
      </c>
      <c r="Y53" s="86">
        <f t="shared" si="11"/>
        <v>9700</v>
      </c>
      <c r="Z53" s="86">
        <f t="shared" si="11"/>
        <v>0</v>
      </c>
      <c r="AA53" s="86">
        <f t="shared" si="11"/>
        <v>0</v>
      </c>
      <c r="AB53" s="86">
        <f t="shared" si="11"/>
        <v>148300</v>
      </c>
      <c r="AC53" s="86">
        <f t="shared" si="11"/>
        <v>0</v>
      </c>
      <c r="AD53" s="86">
        <f t="shared" si="11"/>
        <v>0</v>
      </c>
      <c r="AE53" s="86">
        <f t="shared" si="11"/>
        <v>304262.6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683444</v>
      </c>
      <c r="AL53" s="86">
        <f t="shared" si="11"/>
        <v>0</v>
      </c>
      <c r="AM53" s="86">
        <f t="shared" si="11"/>
        <v>0</v>
      </c>
      <c r="AN53" s="86">
        <f t="shared" si="11"/>
        <v>13700</v>
      </c>
      <c r="AO53" s="86">
        <f t="shared" si="11"/>
        <v>0</v>
      </c>
      <c r="AP53" s="86">
        <f t="shared" si="11"/>
        <v>0</v>
      </c>
      <c r="AQ53" s="86">
        <f t="shared" si="11"/>
        <v>15000</v>
      </c>
      <c r="AR53" s="86">
        <f t="shared" si="11"/>
        <v>0</v>
      </c>
      <c r="AS53" s="86">
        <f t="shared" si="11"/>
        <v>0</v>
      </c>
      <c r="AT53" s="86">
        <f t="shared" si="11"/>
        <v>2500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5300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161153.72</v>
      </c>
      <c r="BJ53" s="86">
        <f t="shared" si="11"/>
        <v>0</v>
      </c>
      <c r="BK53" s="86">
        <f t="shared" si="11"/>
        <v>0</v>
      </c>
      <c r="BL53" s="86">
        <f t="shared" si="11"/>
        <v>237307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1207200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5184414.6899999995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