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<sst xmlns="http://schemas.openxmlformats.org/spreadsheetml/2006/main" count="870" uniqueCount="150">
  <si>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</si>
  <si>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</si>
  <si>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</si>
  <si>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</si>
  <si>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</si>
  <si>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</si>
  <si>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</si>
  <si>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</si>
  <si>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</si>
  <si>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</si>
  <si>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</si>
  <si>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</si>
  <si>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</si>
  <si>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</si>
  <si>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</si>
  <si>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</si>
  <si>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</si>
  <si>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</si>
  <si>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</si>
  <si>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</si>
  <si>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</si>
  <si>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</si>
  <si>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</si>
  <si>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</si>
  <si>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</si>
  <si>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</si>
  <si>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</si>
  <si>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</si>
  <si>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</si>
  <si>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</si>
  <si>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</si>
  <si>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</si>
  <si>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</si>
  <si>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</si>
  <si>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</si>
  <si>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</si>
  <si>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</si>
  <si>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</si>
  <si>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</si>
  <si>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</si>
  <si>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</si>
  <si>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</si>
  <si>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</si>
  <si>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</si>
  <si>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</si>
  <si>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</si>
  <si>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</si>
  <si>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</si>
  <si>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</si>
  <si>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</si>
  <si>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</si>
  <si>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</si>
  <si>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</si>
  <si>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</si>
  <si>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</si>
  <si>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</si>
  <si>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</si>
  <si>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</si>
  <si>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</si>
  <si>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</si>
  <si>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</si>
  <si>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</si>
  <si>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</si>
  <si>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</si>
  <si>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</si>
  <si>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</si>
  <si>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</si>
  <si>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</si>
  <si>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</si>
  <si>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</si>
  <si>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</si>
  <si>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</si>
  <si>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</si>
  <si>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</si>
  <si>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</si>
  <si>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</si>
  <si>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</si>
  <si>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</si>
  <si>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</si>
  <si>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</si>
  <si>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</si>
  <si>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</si>
  <si>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</si>
  <si>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</si>
  <si>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</si>
  <si>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</si>
  <si>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</si>
  <si>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</si>
  <si>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</si>
  <si>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</si>
  <si>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</si>
  <si>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</si>
  <si>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</si>
  <si>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</si>
  <si>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</si>
  <si>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</si>
  <si>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</si>
  <si>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</si>
  <si>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</si>
  <si>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</si>
  <si>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</si>
  <si>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</si>
  <si>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</si>
  <si>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</si>
  <si>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</si>
  <si>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</si>
  <si>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</si>
  <si>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</si>
  <si>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</si>
  <si>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</si>
  <si>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</si>
  <si>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</si>
  <si>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</si>
  <si>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</si>
  <si>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</si>
  <si>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</si>
  <si>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</si>
  <si>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</si>
  <si>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</si>
  <si>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</si>
  <si>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</si>
  <si>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</si>
  <si>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</si>
  <si>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</si>
  <si>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</si>
  <si>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</si>
  <si>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</si>
  <si>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</si>
  <si>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</si>
  <si>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</si>
  <si>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</si>
  <si>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</si>
  <si>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</si>
  <si>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</si>
  <si>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</si>
  <si>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</si>
  <si>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</si>
  <si>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</si>
  <si>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</si>
  <si>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</si>
  <si>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</si>
  <si>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</si>
  <si>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</si>
  <si>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</si>
  <si>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</si>
  <si>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</si>
  <si>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</si>
  <si>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</si>
  <si>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2023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</si>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</sst>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149</v>
      </c>
      <c r="D5" s="37">
        <v>6000</v>
      </c>
      <c r="E5" s="38"/>
    </row>
    <row r="6" spans="2:5" ht="14.25">
      <c r="B6" s="8"/>
      <c r="C6" s="5" t="s">
        <v>5</v>
      </c>
      <c r="D6" s="39">
        <v>16293.08</v>
      </c>
      <c r="E6" s="40"/>
    </row>
    <row r="7" spans="2:5" ht="14.25">
      <c r="B7" s="8"/>
      <c r="C7" s="5" t="s">
        <v>6</v>
      </c>
      <c r="D7" s="39">
        <v>226281.90000000002</v>
      </c>
      <c r="E7" s="40"/>
    </row>
    <row r="8" spans="2:5" ht="15" thickBot="1">
      <c r="B8" s="9"/>
      <c r="C8" s="6" t="s">
        <v>7</v>
      </c>
      <c r="D8" s="41"/>
      <c r="E8" s="42">
        <v>835996.24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608142.62</v>
      </c>
      <c r="E10" s="45">
        <v>552082.1799999999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>
        <v>95463.01</v>
      </c>
      <c r="E14" s="45">
        <v>95463.01000000001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703605.63</v>
      </c>
      <c r="E16" s="51">
        <f>E10+E11+E12+E13+E14+E15</f>
        <v>647545.19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43593.19</v>
      </c>
      <c r="E18" s="45">
        <v>38675.869999999995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>
        <v>0</v>
      </c>
      <c r="E21" s="45">
        <v>0</v>
      </c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43593.19</v>
      </c>
      <c r="E23" s="51">
        <f>E18+E19+E20+E21+E22</f>
        <v>38675.869999999995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103359.47</v>
      </c>
      <c r="E25" s="45">
        <v>101545.43</v>
      </c>
    </row>
    <row r="26" spans="2:5" ht="14.25">
      <c r="B26" s="13">
        <v>30200</v>
      </c>
      <c r="C26" s="54" t="s">
        <v>28</v>
      </c>
      <c r="D26" s="39">
        <v>0</v>
      </c>
      <c r="E26" s="45">
        <v>0</v>
      </c>
    </row>
    <row r="27" spans="2:5" ht="14.25">
      <c r="B27" s="13">
        <v>30300</v>
      </c>
      <c r="C27" s="54" t="s">
        <v>29</v>
      </c>
      <c r="D27" s="39">
        <v>0.58</v>
      </c>
      <c r="E27" s="45">
        <v>0.58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17013.140000000003</v>
      </c>
      <c r="E29" s="50">
        <v>12756.5</v>
      </c>
    </row>
    <row r="30" spans="2:5" ht="15" thickBot="1">
      <c r="B30" s="16">
        <v>30000</v>
      </c>
      <c r="C30" s="15" t="s">
        <v>32</v>
      </c>
      <c r="D30" s="48">
        <f>D25+D26+D27+D28+D29</f>
        <v>120373.19</v>
      </c>
      <c r="E30" s="51">
        <f>E25+E26+E27+E28+E29</f>
        <v>114302.51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473904.83999999997</v>
      </c>
      <c r="E33" s="59">
        <v>175000</v>
      </c>
    </row>
    <row r="34" spans="2:5" ht="14.25">
      <c r="B34" s="13">
        <v>40300</v>
      </c>
      <c r="C34" s="54" t="s">
        <v>37</v>
      </c>
      <c r="D34" s="61">
        <v>15000</v>
      </c>
      <c r="E34" s="45">
        <v>0</v>
      </c>
    </row>
    <row r="35" spans="2:5" ht="14.25">
      <c r="B35" s="13">
        <v>40400</v>
      </c>
      <c r="C35" s="54" t="s">
        <v>38</v>
      </c>
      <c r="D35" s="39">
        <v>6100</v>
      </c>
      <c r="E35" s="45">
        <v>6100</v>
      </c>
    </row>
    <row r="36" spans="2:5" ht="14.25">
      <c r="B36" s="13">
        <v>40500</v>
      </c>
      <c r="C36" s="54" t="s">
        <v>39</v>
      </c>
      <c r="D36" s="49">
        <v>26571.469999999998</v>
      </c>
      <c r="E36" s="50">
        <v>26003.469999999998</v>
      </c>
    </row>
    <row r="37" spans="2:5" ht="15" thickBot="1">
      <c r="B37" s="16">
        <v>40000</v>
      </c>
      <c r="C37" s="15" t="s">
        <v>40</v>
      </c>
      <c r="D37" s="48">
        <f>D32+D33+D34+D35+D36</f>
        <v>521576.30999999994</v>
      </c>
      <c r="E37" s="51">
        <f>E32+E33+E34+E35+E36</f>
        <v>207103.47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222930.6300000001</v>
      </c>
      <c r="E54" s="45">
        <v>215693.36000000007</v>
      </c>
    </row>
    <row r="55" spans="2:5" ht="14.25">
      <c r="B55" s="13">
        <v>90200</v>
      </c>
      <c r="C55" s="54" t="s">
        <v>62</v>
      </c>
      <c r="D55" s="61">
        <v>3510.2299999999987</v>
      </c>
      <c r="E55" s="62">
        <v>4313.78</v>
      </c>
    </row>
    <row r="56" spans="2:5" ht="15" thickBot="1">
      <c r="B56" s="16">
        <v>90000</v>
      </c>
      <c r="C56" s="15" t="s">
        <v>63</v>
      </c>
      <c r="D56" s="48">
        <f>D54+D55</f>
        <v>226440.8600000001</v>
      </c>
      <c r="E56" s="51">
        <f>E54+E55</f>
        <v>220007.14000000007</v>
      </c>
    </row>
    <row r="57" spans="2:5" ht="15" thickBot="1" thickTop="1">
      <c r="B57" s="109" t="s">
        <v>64</v>
      </c>
      <c r="C57" s="110"/>
      <c r="D57" s="52">
        <f>D16+D23+D30+D37+D43+D49+D52+D56</f>
        <v>1615589.18</v>
      </c>
      <c r="E57" s="55">
        <f>E16+E23+E30+E37+E43+E49+E52+E56</f>
        <v>1227634.18</v>
      </c>
    </row>
    <row r="58" spans="2:5" ht="15" thickBot="1" thickTop="1">
      <c r="B58" s="109" t="s">
        <v>65</v>
      </c>
      <c r="C58" s="110"/>
      <c r="D58" s="52">
        <f>D57+D5+D6+D7+D8</f>
        <v>1864164.1600000001</v>
      </c>
      <c r="E58" s="55">
        <f>E57+E5+E6+E7+E8</f>
        <v>2063630.42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171103.66999999998</v>
      </c>
      <c r="E10" s="89">
        <v>8808</v>
      </c>
      <c r="F10" s="90">
        <v>157909.12000000005</v>
      </c>
      <c r="G10" s="88"/>
      <c r="H10" s="89"/>
      <c r="I10" s="90"/>
      <c r="J10" s="97">
        <v>4979.8</v>
      </c>
      <c r="K10" s="89">
        <v>0</v>
      </c>
      <c r="L10" s="101">
        <v>4879.4</v>
      </c>
      <c r="M10" s="91">
        <v>29901.33</v>
      </c>
      <c r="N10" s="89">
        <v>0</v>
      </c>
      <c r="O10" s="90">
        <v>29839.030000000002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30997.839999999997</v>
      </c>
      <c r="AF10" s="89">
        <v>0</v>
      </c>
      <c r="AG10" s="90">
        <v>30912.51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236982.63999999998</v>
      </c>
      <c r="BW10" s="77">
        <f aca="true" t="shared" si="1" ref="BW10:BW19">E10+H10+K10+N10+Q10+T10+W10+Z10+AC10+AF10+AI10+AL10+AO10+AR10+AU10+AX10+BA10+BD10+BG10+BJ10+BM10+BP10+BS10</f>
        <v>8808</v>
      </c>
      <c r="BX10" s="79">
        <f aca="true" t="shared" si="2" ref="BX10:BX19">F10+I10+L10+O10+R10+U10+X10+AA10+AD10+AG10+AJ10+AM10+AP10+AS10+AV10+AY10+BB10+BE10+BH10+BK10+BN10+BQ10+BT10</f>
        <v>223540.06000000006</v>
      </c>
    </row>
    <row r="11" spans="2:76" ht="14.25">
      <c r="B11" s="13">
        <v>102</v>
      </c>
      <c r="C11" s="25" t="s">
        <v>92</v>
      </c>
      <c r="D11" s="88">
        <v>12062.27</v>
      </c>
      <c r="E11" s="89">
        <v>510</v>
      </c>
      <c r="F11" s="90">
        <v>10057.640000000001</v>
      </c>
      <c r="G11" s="88"/>
      <c r="H11" s="89"/>
      <c r="I11" s="90"/>
      <c r="J11" s="97">
        <v>450</v>
      </c>
      <c r="K11" s="89">
        <v>0</v>
      </c>
      <c r="L11" s="101">
        <v>321.41999999999996</v>
      </c>
      <c r="M11" s="91">
        <v>4525.6900000000005</v>
      </c>
      <c r="N11" s="89">
        <v>0</v>
      </c>
      <c r="O11" s="90">
        <v>3553.8600000000006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2078.64</v>
      </c>
      <c r="AF11" s="89">
        <v>0</v>
      </c>
      <c r="AG11" s="90">
        <v>78.64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19116.6</v>
      </c>
      <c r="BW11" s="77">
        <f t="shared" si="1"/>
        <v>510</v>
      </c>
      <c r="BX11" s="79">
        <f t="shared" si="2"/>
        <v>14011.560000000001</v>
      </c>
    </row>
    <row r="12" spans="2:76" ht="14.25">
      <c r="B12" s="13">
        <v>103</v>
      </c>
      <c r="C12" s="25" t="s">
        <v>93</v>
      </c>
      <c r="D12" s="88">
        <v>149299.44999999998</v>
      </c>
      <c r="E12" s="89">
        <v>0</v>
      </c>
      <c r="F12" s="90">
        <v>159041.24</v>
      </c>
      <c r="G12" s="88"/>
      <c r="H12" s="89"/>
      <c r="I12" s="90"/>
      <c r="J12" s="97">
        <v>2096.34</v>
      </c>
      <c r="K12" s="89">
        <v>0</v>
      </c>
      <c r="L12" s="101">
        <v>2096.3399999999997</v>
      </c>
      <c r="M12" s="91">
        <v>72566.12</v>
      </c>
      <c r="N12" s="89">
        <v>0</v>
      </c>
      <c r="O12" s="90">
        <v>72241.47</v>
      </c>
      <c r="P12" s="91">
        <v>964.59</v>
      </c>
      <c r="Q12" s="89">
        <v>0</v>
      </c>
      <c r="R12" s="90">
        <v>2389.59</v>
      </c>
      <c r="S12" s="91">
        <v>430.52</v>
      </c>
      <c r="T12" s="89">
        <v>0</v>
      </c>
      <c r="U12" s="90">
        <v>828.94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142511.15</v>
      </c>
      <c r="AC12" s="89">
        <v>0</v>
      </c>
      <c r="AD12" s="90">
        <v>134365.46999999997</v>
      </c>
      <c r="AE12" s="91">
        <v>64717.13</v>
      </c>
      <c r="AF12" s="89">
        <v>0</v>
      </c>
      <c r="AG12" s="90">
        <v>64655.09</v>
      </c>
      <c r="AH12" s="91"/>
      <c r="AI12" s="89"/>
      <c r="AJ12" s="90"/>
      <c r="AK12" s="91">
        <v>4451.8</v>
      </c>
      <c r="AL12" s="89">
        <v>0</v>
      </c>
      <c r="AM12" s="90">
        <v>2011</v>
      </c>
      <c r="AN12" s="91"/>
      <c r="AO12" s="89"/>
      <c r="AP12" s="90"/>
      <c r="AQ12" s="91">
        <v>10348.57</v>
      </c>
      <c r="AR12" s="89">
        <v>0</v>
      </c>
      <c r="AS12" s="90">
        <v>9532.57</v>
      </c>
      <c r="AT12" s="91"/>
      <c r="AU12" s="89"/>
      <c r="AV12" s="90"/>
      <c r="AW12" s="91">
        <v>0</v>
      </c>
      <c r="AX12" s="89">
        <v>0</v>
      </c>
      <c r="AY12" s="90">
        <v>1500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447385.6699999999</v>
      </c>
      <c r="BW12" s="77">
        <f t="shared" si="1"/>
        <v>0</v>
      </c>
      <c r="BX12" s="79">
        <f t="shared" si="2"/>
        <v>448661.7099999999</v>
      </c>
    </row>
    <row r="13" spans="2:76" ht="14.25">
      <c r="B13" s="13">
        <v>104</v>
      </c>
      <c r="C13" s="25" t="s">
        <v>19</v>
      </c>
      <c r="D13" s="88">
        <v>14946.869999999999</v>
      </c>
      <c r="E13" s="89">
        <v>0</v>
      </c>
      <c r="F13" s="90">
        <v>43473.57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6223.08</v>
      </c>
      <c r="N13" s="89">
        <v>0</v>
      </c>
      <c r="O13" s="90">
        <v>3223.08</v>
      </c>
      <c r="P13" s="91">
        <v>500</v>
      </c>
      <c r="Q13" s="89">
        <v>0</v>
      </c>
      <c r="R13" s="90">
        <v>0</v>
      </c>
      <c r="S13" s="91"/>
      <c r="T13" s="89"/>
      <c r="U13" s="90"/>
      <c r="V13" s="91">
        <v>3578.76</v>
      </c>
      <c r="W13" s="89">
        <v>0</v>
      </c>
      <c r="X13" s="90">
        <v>3578.76</v>
      </c>
      <c r="Y13" s="91"/>
      <c r="Z13" s="89"/>
      <c r="AA13" s="90"/>
      <c r="AB13" s="91">
        <v>650</v>
      </c>
      <c r="AC13" s="89">
        <v>0</v>
      </c>
      <c r="AD13" s="90">
        <v>0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18465</v>
      </c>
      <c r="AL13" s="89">
        <v>0</v>
      </c>
      <c r="AM13" s="90">
        <v>17948.3</v>
      </c>
      <c r="AN13" s="91"/>
      <c r="AO13" s="89"/>
      <c r="AP13" s="90"/>
      <c r="AQ13" s="91">
        <v>0</v>
      </c>
      <c r="AR13" s="89">
        <v>0</v>
      </c>
      <c r="AS13" s="90">
        <v>17234.899999999998</v>
      </c>
      <c r="AT13" s="91"/>
      <c r="AU13" s="89"/>
      <c r="AV13" s="90"/>
      <c r="AW13" s="97">
        <v>1511.09</v>
      </c>
      <c r="AX13" s="89">
        <v>0</v>
      </c>
      <c r="AY13" s="101">
        <v>1511.09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45874.799999999996</v>
      </c>
      <c r="BW13" s="77">
        <f t="shared" si="1"/>
        <v>0</v>
      </c>
      <c r="BX13" s="79">
        <f t="shared" si="2"/>
        <v>86969.7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30664.290000000005</v>
      </c>
      <c r="BM16" s="89">
        <v>0</v>
      </c>
      <c r="BN16" s="90">
        <v>30664.29</v>
      </c>
      <c r="BO16" s="91"/>
      <c r="BP16" s="89"/>
      <c r="BQ16" s="90"/>
      <c r="BR16" s="97"/>
      <c r="BS16" s="89"/>
      <c r="BT16" s="101"/>
      <c r="BU16" s="76"/>
      <c r="BV16" s="85">
        <f t="shared" si="0"/>
        <v>30664.290000000005</v>
      </c>
      <c r="BW16" s="77">
        <f t="shared" si="1"/>
        <v>0</v>
      </c>
      <c r="BX16" s="79">
        <f t="shared" si="2"/>
        <v>30664.29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1609.8400000000001</v>
      </c>
      <c r="E18" s="89">
        <v>0</v>
      </c>
      <c r="F18" s="90">
        <v>2576.65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1609.8400000000001</v>
      </c>
      <c r="BW18" s="77">
        <f t="shared" si="1"/>
        <v>0</v>
      </c>
      <c r="BX18" s="79">
        <f t="shared" si="2"/>
        <v>2576.65</v>
      </c>
    </row>
    <row r="19" spans="2:76" ht="14.25">
      <c r="B19" s="13">
        <v>110</v>
      </c>
      <c r="C19" s="25" t="s">
        <v>98</v>
      </c>
      <c r="D19" s="88">
        <v>22401.5</v>
      </c>
      <c r="E19" s="89">
        <v>0</v>
      </c>
      <c r="F19" s="90">
        <v>17263.04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9952.76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22401.5</v>
      </c>
      <c r="BW19" s="77">
        <f t="shared" si="1"/>
        <v>0</v>
      </c>
      <c r="BX19" s="79">
        <f t="shared" si="2"/>
        <v>27215.800000000003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371423.6</v>
      </c>
      <c r="E20" s="78">
        <f t="shared" si="3"/>
        <v>9318</v>
      </c>
      <c r="F20" s="79">
        <f t="shared" si="3"/>
        <v>390321.26000000007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7526.14</v>
      </c>
      <c r="K20" s="78">
        <f t="shared" si="3"/>
        <v>0</v>
      </c>
      <c r="L20" s="77">
        <f t="shared" si="3"/>
        <v>7297.16</v>
      </c>
      <c r="M20" s="98">
        <f t="shared" si="3"/>
        <v>113216.22</v>
      </c>
      <c r="N20" s="78">
        <f t="shared" si="3"/>
        <v>0</v>
      </c>
      <c r="O20" s="77">
        <f t="shared" si="3"/>
        <v>108857.44</v>
      </c>
      <c r="P20" s="98">
        <f t="shared" si="3"/>
        <v>1464.5900000000001</v>
      </c>
      <c r="Q20" s="78">
        <f t="shared" si="3"/>
        <v>0</v>
      </c>
      <c r="R20" s="77">
        <f t="shared" si="3"/>
        <v>2389.59</v>
      </c>
      <c r="S20" s="98">
        <f t="shared" si="3"/>
        <v>430.52</v>
      </c>
      <c r="T20" s="78">
        <f t="shared" si="3"/>
        <v>0</v>
      </c>
      <c r="U20" s="77">
        <f t="shared" si="3"/>
        <v>828.94</v>
      </c>
      <c r="V20" s="98">
        <f t="shared" si="3"/>
        <v>3578.76</v>
      </c>
      <c r="W20" s="78">
        <f t="shared" si="3"/>
        <v>0</v>
      </c>
      <c r="X20" s="77">
        <f t="shared" si="3"/>
        <v>3578.76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143161.15</v>
      </c>
      <c r="AC20" s="78">
        <f t="shared" si="3"/>
        <v>0</v>
      </c>
      <c r="AD20" s="77">
        <f t="shared" si="3"/>
        <v>144318.22999999998</v>
      </c>
      <c r="AE20" s="98">
        <f t="shared" si="3"/>
        <v>97793.60999999999</v>
      </c>
      <c r="AF20" s="78">
        <f t="shared" si="3"/>
        <v>0</v>
      </c>
      <c r="AG20" s="77">
        <f t="shared" si="3"/>
        <v>95646.23999999999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22916.8</v>
      </c>
      <c r="AL20" s="78">
        <f t="shared" si="3"/>
        <v>0</v>
      </c>
      <c r="AM20" s="77">
        <f t="shared" si="3"/>
        <v>19959.3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10348.57</v>
      </c>
      <c r="AR20" s="78">
        <f t="shared" si="3"/>
        <v>0</v>
      </c>
      <c r="AS20" s="77">
        <f t="shared" si="3"/>
        <v>26767.469999999998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1511.09</v>
      </c>
      <c r="AX20" s="78">
        <f t="shared" si="3"/>
        <v>0</v>
      </c>
      <c r="AY20" s="77">
        <f t="shared" si="3"/>
        <v>3011.09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30664.290000000005</v>
      </c>
      <c r="BM20" s="78">
        <f t="shared" si="3"/>
        <v>0</v>
      </c>
      <c r="BN20" s="77">
        <f t="shared" si="3"/>
        <v>30664.29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804035.34</v>
      </c>
      <c r="BW20" s="77">
        <f>BW10+BW11+BW12+BW13+BW14+BW15+BW16+BW17+BW18+BW19</f>
        <v>9318</v>
      </c>
      <c r="BX20" s="95">
        <f>BX10+BX11+BX12+BX13+BX14+BX15+BX16+BX17+BX18+BX19</f>
        <v>833639.77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46523.17999999999</v>
      </c>
      <c r="E24" s="89">
        <v>0</v>
      </c>
      <c r="F24" s="90">
        <v>40445.229999999996</v>
      </c>
      <c r="G24" s="88"/>
      <c r="H24" s="89"/>
      <c r="I24" s="90"/>
      <c r="J24" s="97">
        <v>0</v>
      </c>
      <c r="K24" s="89">
        <v>0</v>
      </c>
      <c r="L24" s="101">
        <v>0</v>
      </c>
      <c r="M24" s="97"/>
      <c r="N24" s="89"/>
      <c r="O24" s="101"/>
      <c r="P24" s="97">
        <v>76272.29000000001</v>
      </c>
      <c r="Q24" s="89">
        <v>112092.75</v>
      </c>
      <c r="R24" s="101">
        <v>59909.09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10829.5</v>
      </c>
      <c r="AC24" s="89">
        <v>0</v>
      </c>
      <c r="AD24" s="101">
        <v>91640.03</v>
      </c>
      <c r="AE24" s="97">
        <v>16516.46</v>
      </c>
      <c r="AF24" s="89">
        <v>3146.78</v>
      </c>
      <c r="AG24" s="101">
        <v>125257.60999999999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150141.43</v>
      </c>
      <c r="BW24" s="77">
        <f t="shared" si="4"/>
        <v>115239.53</v>
      </c>
      <c r="BX24" s="79">
        <f t="shared" si="4"/>
        <v>317251.95999999996</v>
      </c>
    </row>
    <row r="25" spans="2:76" ht="14.2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>
        <v>3184.2</v>
      </c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/>
      <c r="Z27" s="89"/>
      <c r="AA27" s="101"/>
      <c r="AB27" s="97">
        <v>39591.920000000006</v>
      </c>
      <c r="AC27" s="89">
        <v>0</v>
      </c>
      <c r="AD27" s="101">
        <v>33234.4</v>
      </c>
      <c r="AE27" s="97">
        <v>342381.66</v>
      </c>
      <c r="AF27" s="89">
        <v>0</v>
      </c>
      <c r="AG27" s="101">
        <v>247247.75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5856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387829.57999999996</v>
      </c>
      <c r="BW27" s="77">
        <f t="shared" si="4"/>
        <v>0</v>
      </c>
      <c r="BX27" s="79">
        <f t="shared" si="4"/>
        <v>283666.35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46523.17999999999</v>
      </c>
      <c r="E28" s="78">
        <f t="shared" si="5"/>
        <v>0</v>
      </c>
      <c r="F28" s="79">
        <f t="shared" si="5"/>
        <v>43629.42999999999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76272.29000000001</v>
      </c>
      <c r="Q28" s="78">
        <f t="shared" si="5"/>
        <v>112092.75</v>
      </c>
      <c r="R28" s="77">
        <f t="shared" si="5"/>
        <v>59909.09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50421.420000000006</v>
      </c>
      <c r="AC28" s="78">
        <f t="shared" si="5"/>
        <v>0</v>
      </c>
      <c r="AD28" s="77">
        <f t="shared" si="5"/>
        <v>124874.43</v>
      </c>
      <c r="AE28" s="98">
        <f t="shared" si="5"/>
        <v>358898.12</v>
      </c>
      <c r="AF28" s="78">
        <f t="shared" si="5"/>
        <v>3146.78</v>
      </c>
      <c r="AG28" s="77">
        <f t="shared" si="5"/>
        <v>372505.36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5856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537971.01</v>
      </c>
      <c r="BW28" s="77">
        <f>BW23+BW24+BW25+BW26+BW27</f>
        <v>115239.53</v>
      </c>
      <c r="BX28" s="95">
        <f>BX23+BX24+BX25+BX26+BX27</f>
        <v>600918.3099999999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50976.78</v>
      </c>
      <c r="BM40" s="89">
        <v>0</v>
      </c>
      <c r="BN40" s="101">
        <v>50976.78</v>
      </c>
      <c r="BO40" s="97"/>
      <c r="BP40" s="89"/>
      <c r="BQ40" s="101"/>
      <c r="BR40" s="97"/>
      <c r="BS40" s="89"/>
      <c r="BT40" s="101"/>
      <c r="BU40" s="76"/>
      <c r="BV40" s="85">
        <f t="shared" si="10"/>
        <v>50976.78</v>
      </c>
      <c r="BW40" s="77">
        <f t="shared" si="10"/>
        <v>0</v>
      </c>
      <c r="BX40" s="79">
        <f t="shared" si="10"/>
        <v>50976.78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50976.78</v>
      </c>
      <c r="BM42" s="78">
        <f t="shared" si="12"/>
        <v>0</v>
      </c>
      <c r="BN42" s="77">
        <f t="shared" si="12"/>
        <v>50976.78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50976.78</v>
      </c>
      <c r="BW42" s="77">
        <f>BW38+BW39+BW40+BW41</f>
        <v>0</v>
      </c>
      <c r="BX42" s="95">
        <f>BX38+BX39+BX40+BX41</f>
        <v>50976.78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222930.63</v>
      </c>
      <c r="BS49" s="89">
        <v>0</v>
      </c>
      <c r="BT49" s="101">
        <v>204371.58999999997</v>
      </c>
      <c r="BU49" s="76"/>
      <c r="BV49" s="85">
        <f aca="true" t="shared" si="15" ref="BV49:BX50">D49+G49+J49+M49+P49+S49+V49+Y49+AB49+AE49+AH49+AK49+AN49+AQ49+AT49+AW49+AZ49+BC49+BF49+BI49+BL49+BO49+BR49</f>
        <v>222930.63</v>
      </c>
      <c r="BW49" s="77">
        <f t="shared" si="15"/>
        <v>0</v>
      </c>
      <c r="BX49" s="79">
        <f t="shared" si="15"/>
        <v>204371.58999999997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3510.23</v>
      </c>
      <c r="BS50" s="89">
        <v>0</v>
      </c>
      <c r="BT50" s="101">
        <v>18933.64</v>
      </c>
      <c r="BU50" s="76"/>
      <c r="BV50" s="85">
        <f t="shared" si="15"/>
        <v>3510.23</v>
      </c>
      <c r="BW50" s="77">
        <f t="shared" si="15"/>
        <v>0</v>
      </c>
      <c r="BX50" s="79">
        <f t="shared" si="15"/>
        <v>18933.64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226440.86000000002</v>
      </c>
      <c r="BS51" s="78">
        <f>BS49+BS50</f>
        <v>0</v>
      </c>
      <c r="BT51" s="77">
        <f>BT49+BT50</f>
        <v>223305.22999999998</v>
      </c>
      <c r="BU51" s="85"/>
      <c r="BV51" s="85">
        <f>BV49+BV50</f>
        <v>226440.86000000002</v>
      </c>
      <c r="BW51" s="77">
        <f>BW49+BW50</f>
        <v>0</v>
      </c>
      <c r="BX51" s="95">
        <f>BX49+BX50</f>
        <v>223305.22999999998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417946.77999999997</v>
      </c>
      <c r="E53" s="86">
        <f t="shared" si="18"/>
        <v>9318</v>
      </c>
      <c r="F53" s="86">
        <f t="shared" si="18"/>
        <v>433950.69000000006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7526.14</v>
      </c>
      <c r="K53" s="86">
        <f t="shared" si="18"/>
        <v>0</v>
      </c>
      <c r="L53" s="86">
        <f t="shared" si="18"/>
        <v>7297.16</v>
      </c>
      <c r="M53" s="86">
        <f t="shared" si="18"/>
        <v>113216.22</v>
      </c>
      <c r="N53" s="86">
        <f t="shared" si="18"/>
        <v>0</v>
      </c>
      <c r="O53" s="86">
        <f t="shared" si="18"/>
        <v>108857.44</v>
      </c>
      <c r="P53" s="86">
        <f t="shared" si="18"/>
        <v>77736.88</v>
      </c>
      <c r="Q53" s="86">
        <f t="shared" si="18"/>
        <v>112092.75</v>
      </c>
      <c r="R53" s="86">
        <f t="shared" si="18"/>
        <v>62298.67999999999</v>
      </c>
      <c r="S53" s="86">
        <f t="shared" si="18"/>
        <v>430.52</v>
      </c>
      <c r="T53" s="86">
        <f t="shared" si="18"/>
        <v>0</v>
      </c>
      <c r="U53" s="86">
        <f t="shared" si="18"/>
        <v>828.94</v>
      </c>
      <c r="V53" s="86">
        <f t="shared" si="18"/>
        <v>3578.76</v>
      </c>
      <c r="W53" s="86">
        <f t="shared" si="18"/>
        <v>0</v>
      </c>
      <c r="X53" s="86">
        <f t="shared" si="18"/>
        <v>3578.76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193582.57</v>
      </c>
      <c r="AC53" s="86">
        <f t="shared" si="18"/>
        <v>0</v>
      </c>
      <c r="AD53" s="86">
        <f t="shared" si="18"/>
        <v>269192.66</v>
      </c>
      <c r="AE53" s="86">
        <f t="shared" si="18"/>
        <v>456691.73</v>
      </c>
      <c r="AF53" s="86">
        <f t="shared" si="18"/>
        <v>3146.78</v>
      </c>
      <c r="AG53" s="86">
        <f t="shared" si="18"/>
        <v>468151.6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22916.8</v>
      </c>
      <c r="AL53" s="86">
        <f t="shared" si="19"/>
        <v>0</v>
      </c>
      <c r="AM53" s="86">
        <f t="shared" si="19"/>
        <v>19959.3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16204.57</v>
      </c>
      <c r="AR53" s="86">
        <f t="shared" si="19"/>
        <v>0</v>
      </c>
      <c r="AS53" s="86">
        <f t="shared" si="19"/>
        <v>26767.469999999998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1511.09</v>
      </c>
      <c r="AX53" s="86">
        <f t="shared" si="19"/>
        <v>0</v>
      </c>
      <c r="AY53" s="86">
        <f t="shared" si="19"/>
        <v>3011.09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81641.07</v>
      </c>
      <c r="BM53" s="86">
        <f t="shared" si="19"/>
        <v>0</v>
      </c>
      <c r="BN53" s="86">
        <f t="shared" si="19"/>
        <v>81641.07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226440.86000000002</v>
      </c>
      <c r="BS53" s="86">
        <f t="shared" si="19"/>
        <v>0</v>
      </c>
      <c r="BT53" s="86">
        <f t="shared" si="19"/>
        <v>223305.22999999998</v>
      </c>
      <c r="BU53" s="86">
        <f>BU8</f>
        <v>0</v>
      </c>
      <c r="BV53" s="102">
        <f>BV8+BV20+BV28+BV35+BV42+BV46+BV51</f>
        <v>1619423.9900000002</v>
      </c>
      <c r="BW53" s="87">
        <f>BW20+BW28+BW35+BW42+BW46+BW51</f>
        <v>124557.53</v>
      </c>
      <c r="BX53" s="87">
        <f>BX20+BX28+BX35+BX42+BX46+BX51</f>
        <v>1708840.09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120182.63999999993</v>
      </c>
      <c r="BW54" s="93"/>
      <c r="BX54" s="94">
        <f>IF((Spese_Rendiconto_2023!BX53-Entrate_Rendiconto_2023!E58)&lt;0,Entrate_Rendiconto_2023!E58-Spese_Rendiconto_2023!BX53,0)</f>
        <v>354790.32999999984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2024-05-02T08:54:52Z</dcterms:modified>
  <cp:category/>
  <cp:version/>
  <cp:contentType/>
  <cp:contentStatus/>
</cp:coreProperties>
</file>