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<sst xmlns="http://schemas.openxmlformats.org/spreadsheetml/2006/main" count="870" uniqueCount="149">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</sst>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104321.38</v>
      </c>
      <c r="E6" s="40"/>
    </row>
    <row r="7" spans="2:5" ht="14.25">
      <c r="B7" s="8"/>
      <c r="C7" s="5" t="s">
        <v>6</v>
      </c>
      <c r="D7" s="39">
        <v>18000</v>
      </c>
      <c r="E7" s="40"/>
    </row>
    <row r="8" spans="2:5" ht="15" thickBot="1">
      <c r="B8" s="9"/>
      <c r="C8" s="6" t="s">
        <v>7</v>
      </c>
      <c r="D8" s="41"/>
      <c r="E8" s="42">
        <v>641393.26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570656.76</v>
      </c>
      <c r="E10" s="45">
        <v>558425.9199999999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>
        <v>94046.01</v>
      </c>
      <c r="E14" s="45">
        <v>96904.09999999999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664702.77</v>
      </c>
      <c r="E16" s="51">
        <f>E10+E11+E12+E13+E14+E15</f>
        <v>655330.0199999999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96829.88</v>
      </c>
      <c r="E18" s="45">
        <v>80507.44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96829.88</v>
      </c>
      <c r="E23" s="51">
        <f>E18+E19+E20+E21+E22</f>
        <v>80507.44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166488.75000000003</v>
      </c>
      <c r="E25" s="45">
        <v>149115.63999999998</v>
      </c>
    </row>
    <row r="26" spans="2:5" ht="14.25">
      <c r="B26" s="13">
        <v>30200</v>
      </c>
      <c r="C26" s="54" t="s">
        <v>28</v>
      </c>
      <c r="D26" s="39">
        <v>0</v>
      </c>
      <c r="E26" s="45">
        <v>0</v>
      </c>
    </row>
    <row r="27" spans="2:5" ht="14.25">
      <c r="B27" s="13">
        <v>30300</v>
      </c>
      <c r="C27" s="54" t="s">
        <v>29</v>
      </c>
      <c r="D27" s="39">
        <v>0</v>
      </c>
      <c r="E27" s="45">
        <v>0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15264.6</v>
      </c>
      <c r="E29" s="50">
        <v>16141.7</v>
      </c>
    </row>
    <row r="30" spans="2:5" ht="15" thickBot="1">
      <c r="B30" s="16">
        <v>30000</v>
      </c>
      <c r="C30" s="15" t="s">
        <v>32</v>
      </c>
      <c r="D30" s="48">
        <f>D25+D26+D27+D28+D29</f>
        <v>181753.35000000003</v>
      </c>
      <c r="E30" s="51">
        <f>E25+E26+E27+E28+E29</f>
        <v>165257.34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23776.96000000002</v>
      </c>
      <c r="E33" s="59">
        <v>93337.46</v>
      </c>
    </row>
    <row r="34" spans="2:5" ht="14.25">
      <c r="B34" s="13">
        <v>40300</v>
      </c>
      <c r="C34" s="54" t="s">
        <v>37</v>
      </c>
      <c r="D34" s="61">
        <v>0</v>
      </c>
      <c r="E34" s="45">
        <v>49078.49</v>
      </c>
    </row>
    <row r="35" spans="2:5" ht="14.25">
      <c r="B35" s="13">
        <v>40400</v>
      </c>
      <c r="C35" s="54" t="s">
        <v>38</v>
      </c>
      <c r="D35" s="39">
        <v>261324.03</v>
      </c>
      <c r="E35" s="45">
        <v>263224.03</v>
      </c>
    </row>
    <row r="36" spans="2:5" ht="14.25">
      <c r="B36" s="13">
        <v>40500</v>
      </c>
      <c r="C36" s="54" t="s">
        <v>39</v>
      </c>
      <c r="D36" s="49">
        <v>40087.05</v>
      </c>
      <c r="E36" s="50">
        <v>38194.96</v>
      </c>
    </row>
    <row r="37" spans="2:5" ht="15" thickBot="1">
      <c r="B37" s="16">
        <v>40000</v>
      </c>
      <c r="C37" s="15" t="s">
        <v>40</v>
      </c>
      <c r="D37" s="48">
        <f>D32+D33+D34+D35+D36</f>
        <v>325188.04</v>
      </c>
      <c r="E37" s="51">
        <f>E32+E33+E34+E35+E36</f>
        <v>443834.94000000006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150000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150000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155127.5</v>
      </c>
      <c r="E54" s="45">
        <v>164701.37999999998</v>
      </c>
    </row>
    <row r="55" spans="2:5" ht="14.25">
      <c r="B55" s="13">
        <v>90200</v>
      </c>
      <c r="C55" s="54" t="s">
        <v>62</v>
      </c>
      <c r="D55" s="61">
        <v>25643.15</v>
      </c>
      <c r="E55" s="62">
        <v>25313.01</v>
      </c>
    </row>
    <row r="56" spans="2:5" ht="15" thickBot="1">
      <c r="B56" s="16">
        <v>90000</v>
      </c>
      <c r="C56" s="15" t="s">
        <v>63</v>
      </c>
      <c r="D56" s="48">
        <f>D54+D55</f>
        <v>180770.65</v>
      </c>
      <c r="E56" s="51">
        <f>E54+E55</f>
        <v>190014.38999999998</v>
      </c>
    </row>
    <row r="57" spans="2:5" ht="15" thickBot="1" thickTop="1">
      <c r="B57" s="109" t="s">
        <v>64</v>
      </c>
      <c r="C57" s="110"/>
      <c r="D57" s="52">
        <f>D16+D23+D30+D37+D43+D49+D52+D56</f>
        <v>1599244.69</v>
      </c>
      <c r="E57" s="55">
        <f>E16+E23+E30+E37+E43+E49+E52+E56</f>
        <v>1534944.13</v>
      </c>
    </row>
    <row r="58" spans="2:5" ht="15" thickBot="1" thickTop="1">
      <c r="B58" s="109" t="s">
        <v>65</v>
      </c>
      <c r="C58" s="110"/>
      <c r="D58" s="52">
        <f>D57+D5+D6+D7+D8</f>
        <v>1721566.0699999998</v>
      </c>
      <c r="E58" s="55">
        <f>E57+E5+E6+E7+E8</f>
        <v>2176337.3899999997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151167.82</v>
      </c>
      <c r="E10" s="89">
        <v>6000</v>
      </c>
      <c r="F10" s="90">
        <v>157708.75000000003</v>
      </c>
      <c r="G10" s="88"/>
      <c r="H10" s="89"/>
      <c r="I10" s="90"/>
      <c r="J10" s="97">
        <v>5200</v>
      </c>
      <c r="K10" s="89">
        <v>0</v>
      </c>
      <c r="L10" s="101">
        <v>6077.17</v>
      </c>
      <c r="M10" s="91">
        <v>31752.44</v>
      </c>
      <c r="N10" s="89">
        <v>0</v>
      </c>
      <c r="O10" s="90">
        <v>32524.84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34000</v>
      </c>
      <c r="AF10" s="89">
        <v>0</v>
      </c>
      <c r="AG10" s="90">
        <v>34617.80999999999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222120.26</v>
      </c>
      <c r="BW10" s="77">
        <f aca="true" t="shared" si="1" ref="BW10:BW19">E10+H10+K10+N10+Q10+T10+W10+Z10+AC10+AF10+AI10+AL10+AO10+AR10+AU10+AX10+BA10+BD10+BG10+BJ10+BM10+BP10+BS10</f>
        <v>6000</v>
      </c>
      <c r="BX10" s="79">
        <f aca="true" t="shared" si="2" ref="BX10:BX19">F10+I10+L10+O10+R10+U10+X10+AA10+AD10+AG10+AJ10+AM10+AP10+AS10+AV10+AY10+BB10+BE10+BH10+BK10+BN10+BQ10+BT10</f>
        <v>230928.57000000004</v>
      </c>
    </row>
    <row r="11" spans="2:76" ht="14.25">
      <c r="B11" s="13">
        <v>102</v>
      </c>
      <c r="C11" s="25" t="s">
        <v>92</v>
      </c>
      <c r="D11" s="88">
        <v>9281.1</v>
      </c>
      <c r="E11" s="89">
        <v>0</v>
      </c>
      <c r="F11" s="90">
        <v>9181.159999999998</v>
      </c>
      <c r="G11" s="88"/>
      <c r="H11" s="89"/>
      <c r="I11" s="90"/>
      <c r="J11" s="97">
        <v>650</v>
      </c>
      <c r="K11" s="89">
        <v>0</v>
      </c>
      <c r="L11" s="101">
        <v>650</v>
      </c>
      <c r="M11" s="91">
        <v>3960.07</v>
      </c>
      <c r="N11" s="89">
        <v>0</v>
      </c>
      <c r="O11" s="90">
        <v>4485.76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1954.77</v>
      </c>
      <c r="AF11" s="89">
        <v>0</v>
      </c>
      <c r="AG11" s="90">
        <v>1954.77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15845.94</v>
      </c>
      <c r="BW11" s="77">
        <f t="shared" si="1"/>
        <v>0</v>
      </c>
      <c r="BX11" s="79">
        <f t="shared" si="2"/>
        <v>16271.689999999999</v>
      </c>
    </row>
    <row r="12" spans="2:76" ht="14.25">
      <c r="B12" s="13">
        <v>103</v>
      </c>
      <c r="C12" s="25" t="s">
        <v>93</v>
      </c>
      <c r="D12" s="88">
        <v>149901.15000000002</v>
      </c>
      <c r="E12" s="89">
        <v>0</v>
      </c>
      <c r="F12" s="90">
        <v>180526.94000000003</v>
      </c>
      <c r="G12" s="88"/>
      <c r="H12" s="89"/>
      <c r="I12" s="90"/>
      <c r="J12" s="97">
        <v>1953.1600000000003</v>
      </c>
      <c r="K12" s="89">
        <v>0</v>
      </c>
      <c r="L12" s="101">
        <v>1762.42</v>
      </c>
      <c r="M12" s="91">
        <v>64962.759999999995</v>
      </c>
      <c r="N12" s="89">
        <v>0</v>
      </c>
      <c r="O12" s="90">
        <v>62957.24</v>
      </c>
      <c r="P12" s="91">
        <v>1425</v>
      </c>
      <c r="Q12" s="89">
        <v>0</v>
      </c>
      <c r="R12" s="90">
        <v>600</v>
      </c>
      <c r="S12" s="91">
        <v>1400</v>
      </c>
      <c r="T12" s="89">
        <v>0</v>
      </c>
      <c r="U12" s="90">
        <v>553.65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154976.32</v>
      </c>
      <c r="AC12" s="89">
        <v>0</v>
      </c>
      <c r="AD12" s="90">
        <v>166110.33000000002</v>
      </c>
      <c r="AE12" s="91">
        <v>95418.5</v>
      </c>
      <c r="AF12" s="89">
        <v>0</v>
      </c>
      <c r="AG12" s="90">
        <v>93471.40999999999</v>
      </c>
      <c r="AH12" s="91"/>
      <c r="AI12" s="89"/>
      <c r="AJ12" s="90"/>
      <c r="AK12" s="91">
        <v>2946.4</v>
      </c>
      <c r="AL12" s="89">
        <v>0</v>
      </c>
      <c r="AM12" s="90">
        <v>1949.4700000000003</v>
      </c>
      <c r="AN12" s="91"/>
      <c r="AO12" s="89"/>
      <c r="AP12" s="90"/>
      <c r="AQ12" s="91">
        <v>13083.61</v>
      </c>
      <c r="AR12" s="89">
        <v>0</v>
      </c>
      <c r="AS12" s="90">
        <v>10217.96</v>
      </c>
      <c r="AT12" s="91"/>
      <c r="AU12" s="89"/>
      <c r="AV12" s="90"/>
      <c r="AW12" s="91">
        <v>1500</v>
      </c>
      <c r="AX12" s="89">
        <v>0</v>
      </c>
      <c r="AY12" s="90">
        <v>1445.0700000000002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487566.9</v>
      </c>
      <c r="BW12" s="77">
        <f t="shared" si="1"/>
        <v>0</v>
      </c>
      <c r="BX12" s="79">
        <f t="shared" si="2"/>
        <v>519594.49000000005</v>
      </c>
    </row>
    <row r="13" spans="2:76" ht="14.25">
      <c r="B13" s="13">
        <v>104</v>
      </c>
      <c r="C13" s="25" t="s">
        <v>19</v>
      </c>
      <c r="D13" s="88">
        <v>57572.28999999999</v>
      </c>
      <c r="E13" s="89">
        <v>0</v>
      </c>
      <c r="F13" s="90">
        <v>41054.229999999996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2000</v>
      </c>
      <c r="N13" s="89">
        <v>0</v>
      </c>
      <c r="O13" s="90">
        <v>0</v>
      </c>
      <c r="P13" s="91">
        <v>550</v>
      </c>
      <c r="Q13" s="89">
        <v>0</v>
      </c>
      <c r="R13" s="90">
        <v>550</v>
      </c>
      <c r="S13" s="91"/>
      <c r="T13" s="89"/>
      <c r="U13" s="90"/>
      <c r="V13" s="91">
        <v>4596.92</v>
      </c>
      <c r="W13" s="89">
        <v>0</v>
      </c>
      <c r="X13" s="90">
        <v>5196.92</v>
      </c>
      <c r="Y13" s="91"/>
      <c r="Z13" s="89"/>
      <c r="AA13" s="90"/>
      <c r="AB13" s="91">
        <v>650</v>
      </c>
      <c r="AC13" s="89">
        <v>0</v>
      </c>
      <c r="AD13" s="90">
        <v>0</v>
      </c>
      <c r="AE13" s="91"/>
      <c r="AF13" s="89"/>
      <c r="AG13" s="90"/>
      <c r="AH13" s="91">
        <v>0</v>
      </c>
      <c r="AI13" s="89">
        <v>0</v>
      </c>
      <c r="AJ13" s="90">
        <v>3640</v>
      </c>
      <c r="AK13" s="91">
        <v>19500</v>
      </c>
      <c r="AL13" s="89">
        <v>0</v>
      </c>
      <c r="AM13" s="90">
        <v>36620.6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1367.24</v>
      </c>
      <c r="AX13" s="89">
        <v>0</v>
      </c>
      <c r="AY13" s="101">
        <v>1367.24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86236.45</v>
      </c>
      <c r="BW13" s="77">
        <f t="shared" si="1"/>
        <v>0</v>
      </c>
      <c r="BX13" s="79">
        <f t="shared" si="2"/>
        <v>88428.99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18961.94</v>
      </c>
      <c r="BM16" s="89">
        <v>0</v>
      </c>
      <c r="BN16" s="90">
        <v>18961.94</v>
      </c>
      <c r="BO16" s="91"/>
      <c r="BP16" s="89"/>
      <c r="BQ16" s="90"/>
      <c r="BR16" s="97"/>
      <c r="BS16" s="89"/>
      <c r="BT16" s="101"/>
      <c r="BU16" s="76"/>
      <c r="BV16" s="85">
        <f t="shared" si="0"/>
        <v>18961.94</v>
      </c>
      <c r="BW16" s="77">
        <f t="shared" si="1"/>
        <v>0</v>
      </c>
      <c r="BX16" s="79">
        <f t="shared" si="2"/>
        <v>18961.94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2374</v>
      </c>
      <c r="E18" s="89">
        <v>0</v>
      </c>
      <c r="F18" s="90">
        <v>4036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2374</v>
      </c>
      <c r="BW18" s="77">
        <f t="shared" si="1"/>
        <v>0</v>
      </c>
      <c r="BX18" s="79">
        <f t="shared" si="2"/>
        <v>4036</v>
      </c>
    </row>
    <row r="19" spans="2:76" ht="14.25">
      <c r="B19" s="13">
        <v>110</v>
      </c>
      <c r="C19" s="25" t="s">
        <v>98</v>
      </c>
      <c r="D19" s="88">
        <v>14187.789999999999</v>
      </c>
      <c r="E19" s="89">
        <v>0</v>
      </c>
      <c r="F19" s="90">
        <v>16582.28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9952.78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24140.57</v>
      </c>
      <c r="BW19" s="77">
        <f t="shared" si="1"/>
        <v>0</v>
      </c>
      <c r="BX19" s="79">
        <f t="shared" si="2"/>
        <v>16582.28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384484.15</v>
      </c>
      <c r="E20" s="78">
        <f t="shared" si="3"/>
        <v>6000</v>
      </c>
      <c r="F20" s="79">
        <f t="shared" si="3"/>
        <v>409089.3600000001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7803.16</v>
      </c>
      <c r="K20" s="78">
        <f t="shared" si="3"/>
        <v>0</v>
      </c>
      <c r="L20" s="77">
        <f t="shared" si="3"/>
        <v>8489.59</v>
      </c>
      <c r="M20" s="98">
        <f t="shared" si="3"/>
        <v>102675.26999999999</v>
      </c>
      <c r="N20" s="78">
        <f t="shared" si="3"/>
        <v>0</v>
      </c>
      <c r="O20" s="77">
        <f t="shared" si="3"/>
        <v>99967.84</v>
      </c>
      <c r="P20" s="98">
        <f t="shared" si="3"/>
        <v>1975</v>
      </c>
      <c r="Q20" s="78">
        <f t="shared" si="3"/>
        <v>0</v>
      </c>
      <c r="R20" s="77">
        <f t="shared" si="3"/>
        <v>1150</v>
      </c>
      <c r="S20" s="98">
        <f t="shared" si="3"/>
        <v>1400</v>
      </c>
      <c r="T20" s="78">
        <f t="shared" si="3"/>
        <v>0</v>
      </c>
      <c r="U20" s="77">
        <f t="shared" si="3"/>
        <v>553.65</v>
      </c>
      <c r="V20" s="98">
        <f t="shared" si="3"/>
        <v>4596.92</v>
      </c>
      <c r="W20" s="78">
        <f t="shared" si="3"/>
        <v>0</v>
      </c>
      <c r="X20" s="77">
        <f t="shared" si="3"/>
        <v>5196.92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165579.1</v>
      </c>
      <c r="AC20" s="78">
        <f t="shared" si="3"/>
        <v>0</v>
      </c>
      <c r="AD20" s="77">
        <f t="shared" si="3"/>
        <v>166110.33000000002</v>
      </c>
      <c r="AE20" s="98">
        <f t="shared" si="3"/>
        <v>131373.27</v>
      </c>
      <c r="AF20" s="78">
        <f t="shared" si="3"/>
        <v>0</v>
      </c>
      <c r="AG20" s="77">
        <f t="shared" si="3"/>
        <v>130043.98999999998</v>
      </c>
      <c r="AH20" s="98">
        <f t="shared" si="3"/>
        <v>0</v>
      </c>
      <c r="AI20" s="78">
        <f t="shared" si="3"/>
        <v>0</v>
      </c>
      <c r="AJ20" s="77">
        <f t="shared" si="3"/>
        <v>3640</v>
      </c>
      <c r="AK20" s="98">
        <f t="shared" si="3"/>
        <v>22446.4</v>
      </c>
      <c r="AL20" s="78">
        <f t="shared" si="3"/>
        <v>0</v>
      </c>
      <c r="AM20" s="77">
        <f t="shared" si="3"/>
        <v>38570.07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13083.61</v>
      </c>
      <c r="AR20" s="78">
        <f t="shared" si="3"/>
        <v>0</v>
      </c>
      <c r="AS20" s="77">
        <f t="shared" si="3"/>
        <v>10217.96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2867.24</v>
      </c>
      <c r="AX20" s="78">
        <f t="shared" si="3"/>
        <v>0</v>
      </c>
      <c r="AY20" s="77">
        <f t="shared" si="3"/>
        <v>2812.3100000000004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18961.94</v>
      </c>
      <c r="BM20" s="78">
        <f t="shared" si="3"/>
        <v>0</v>
      </c>
      <c r="BN20" s="77">
        <f t="shared" si="3"/>
        <v>18961.94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857246.0599999999</v>
      </c>
      <c r="BW20" s="77">
        <f>BW10+BW11+BW12+BW13+BW14+BW15+BW16+BW17+BW18+BW19</f>
        <v>6000</v>
      </c>
      <c r="BX20" s="95">
        <f>BX10+BX11+BX12+BX13+BX14+BX15+BX16+BX17+BX18+BX19</f>
        <v>894803.9600000001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7.275957614183426E-12</v>
      </c>
      <c r="E24" s="89">
        <v>0</v>
      </c>
      <c r="F24" s="90">
        <v>474.03</v>
      </c>
      <c r="G24" s="88"/>
      <c r="H24" s="89"/>
      <c r="I24" s="90"/>
      <c r="J24" s="97">
        <v>0</v>
      </c>
      <c r="K24" s="89">
        <v>0</v>
      </c>
      <c r="L24" s="101">
        <v>0</v>
      </c>
      <c r="M24" s="97"/>
      <c r="N24" s="89"/>
      <c r="O24" s="101"/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838.54</v>
      </c>
      <c r="Y24" s="97">
        <v>0</v>
      </c>
      <c r="Z24" s="89">
        <v>0</v>
      </c>
      <c r="AA24" s="101">
        <v>0</v>
      </c>
      <c r="AB24" s="97">
        <v>89790.26</v>
      </c>
      <c r="AC24" s="89">
        <v>0</v>
      </c>
      <c r="AD24" s="101">
        <v>45164.93</v>
      </c>
      <c r="AE24" s="97">
        <v>116986.59000000001</v>
      </c>
      <c r="AF24" s="89">
        <v>10000</v>
      </c>
      <c r="AG24" s="101">
        <v>96861.15000000001</v>
      </c>
      <c r="AH24" s="97"/>
      <c r="AI24" s="89"/>
      <c r="AJ24" s="101"/>
      <c r="AK24" s="97">
        <v>6171.6</v>
      </c>
      <c r="AL24" s="89">
        <v>0</v>
      </c>
      <c r="AM24" s="101">
        <v>6171.6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>
        <v>9993.06</v>
      </c>
      <c r="AX24" s="89">
        <v>0</v>
      </c>
      <c r="AY24" s="101">
        <v>9993.06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222941.51000000004</v>
      </c>
      <c r="BW24" s="77">
        <f t="shared" si="4"/>
        <v>10000</v>
      </c>
      <c r="BX24" s="79">
        <f t="shared" si="4"/>
        <v>159503.31000000003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>
        <v>7964.4</v>
      </c>
      <c r="E27" s="89">
        <v>0</v>
      </c>
      <c r="F27" s="90">
        <v>4646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8823.01</v>
      </c>
      <c r="AC27" s="89">
        <v>6293.08</v>
      </c>
      <c r="AD27" s="101">
        <v>100.01</v>
      </c>
      <c r="AE27" s="97">
        <v>77792.25</v>
      </c>
      <c r="AF27" s="89">
        <v>0</v>
      </c>
      <c r="AG27" s="101">
        <v>59975.2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94579.66</v>
      </c>
      <c r="BW27" s="77">
        <f t="shared" si="4"/>
        <v>6293.08</v>
      </c>
      <c r="BX27" s="79">
        <f t="shared" si="4"/>
        <v>64721.21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7964.400000000007</v>
      </c>
      <c r="E28" s="78">
        <f t="shared" si="5"/>
        <v>0</v>
      </c>
      <c r="F28" s="79">
        <f t="shared" si="5"/>
        <v>5120.03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838.54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98613.26999999999</v>
      </c>
      <c r="AC28" s="78">
        <f t="shared" si="5"/>
        <v>6293.08</v>
      </c>
      <c r="AD28" s="77">
        <f t="shared" si="5"/>
        <v>45264.94</v>
      </c>
      <c r="AE28" s="98">
        <f t="shared" si="5"/>
        <v>194778.84000000003</v>
      </c>
      <c r="AF28" s="78">
        <f t="shared" si="5"/>
        <v>10000</v>
      </c>
      <c r="AG28" s="77">
        <f t="shared" si="5"/>
        <v>156836.35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6171.6</v>
      </c>
      <c r="AL28" s="78">
        <f t="shared" si="6"/>
        <v>0</v>
      </c>
      <c r="AM28" s="77">
        <f t="shared" si="6"/>
        <v>6171.6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9993.06</v>
      </c>
      <c r="AX28" s="78">
        <f t="shared" si="6"/>
        <v>0</v>
      </c>
      <c r="AY28" s="77">
        <f t="shared" si="6"/>
        <v>9993.06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317521.17000000004</v>
      </c>
      <c r="BW28" s="77">
        <f>BW23+BW24+BW25+BW26+BW27</f>
        <v>16293.08</v>
      </c>
      <c r="BX28" s="95">
        <f>BX23+BX24+BX25+BX26+BX27</f>
        <v>224224.52000000002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44164.93</v>
      </c>
      <c r="BM40" s="89">
        <v>0</v>
      </c>
      <c r="BN40" s="101">
        <v>44164.93000000001</v>
      </c>
      <c r="BO40" s="97"/>
      <c r="BP40" s="89"/>
      <c r="BQ40" s="101"/>
      <c r="BR40" s="97"/>
      <c r="BS40" s="89"/>
      <c r="BT40" s="101"/>
      <c r="BU40" s="76"/>
      <c r="BV40" s="85">
        <f t="shared" si="10"/>
        <v>44164.93</v>
      </c>
      <c r="BW40" s="77">
        <f t="shared" si="10"/>
        <v>0</v>
      </c>
      <c r="BX40" s="79">
        <f t="shared" si="10"/>
        <v>44164.93000000001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44164.93</v>
      </c>
      <c r="BM42" s="78">
        <f t="shared" si="12"/>
        <v>0</v>
      </c>
      <c r="BN42" s="77">
        <f t="shared" si="12"/>
        <v>44164.93000000001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44164.93</v>
      </c>
      <c r="BW42" s="77">
        <f>BW38+BW39+BW40+BW41</f>
        <v>0</v>
      </c>
      <c r="BX42" s="95">
        <f>BX38+BX39+BX40+BX41</f>
        <v>44164.93000000001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155127.5</v>
      </c>
      <c r="BS49" s="89">
        <v>0</v>
      </c>
      <c r="BT49" s="101">
        <v>164237.43</v>
      </c>
      <c r="BU49" s="76"/>
      <c r="BV49" s="85">
        <f aca="true" t="shared" si="15" ref="BV49:BX50">D49+G49+J49+M49+P49+S49+V49+Y49+AB49+AE49+AH49+AK49+AN49+AQ49+AT49+AW49+AZ49+BC49+BF49+BI49+BL49+BO49+BR49</f>
        <v>155127.5</v>
      </c>
      <c r="BW49" s="77">
        <f t="shared" si="15"/>
        <v>0</v>
      </c>
      <c r="BX49" s="79">
        <f t="shared" si="15"/>
        <v>164237.43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25643.15</v>
      </c>
      <c r="BS50" s="89">
        <v>0</v>
      </c>
      <c r="BT50" s="101">
        <v>12910.31</v>
      </c>
      <c r="BU50" s="76"/>
      <c r="BV50" s="85">
        <f t="shared" si="15"/>
        <v>25643.15</v>
      </c>
      <c r="BW50" s="77">
        <f t="shared" si="15"/>
        <v>0</v>
      </c>
      <c r="BX50" s="79">
        <f t="shared" si="15"/>
        <v>12910.31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180770.65</v>
      </c>
      <c r="BS51" s="78">
        <f>BS49+BS50</f>
        <v>0</v>
      </c>
      <c r="BT51" s="77">
        <f>BT49+BT50</f>
        <v>177147.74</v>
      </c>
      <c r="BU51" s="85"/>
      <c r="BV51" s="85">
        <f>BV49+BV50</f>
        <v>180770.65</v>
      </c>
      <c r="BW51" s="77">
        <f>BW49+BW50</f>
        <v>0</v>
      </c>
      <c r="BX51" s="95">
        <f>BX49+BX50</f>
        <v>177147.74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392448.55000000005</v>
      </c>
      <c r="E53" s="86">
        <f t="shared" si="18"/>
        <v>6000</v>
      </c>
      <c r="F53" s="86">
        <f t="shared" si="18"/>
        <v>414209.39000000013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7803.16</v>
      </c>
      <c r="K53" s="86">
        <f t="shared" si="18"/>
        <v>0</v>
      </c>
      <c r="L53" s="86">
        <f t="shared" si="18"/>
        <v>8489.59</v>
      </c>
      <c r="M53" s="86">
        <f t="shared" si="18"/>
        <v>102675.26999999999</v>
      </c>
      <c r="N53" s="86">
        <f t="shared" si="18"/>
        <v>0</v>
      </c>
      <c r="O53" s="86">
        <f t="shared" si="18"/>
        <v>99967.84</v>
      </c>
      <c r="P53" s="86">
        <f t="shared" si="18"/>
        <v>1975</v>
      </c>
      <c r="Q53" s="86">
        <f t="shared" si="18"/>
        <v>0</v>
      </c>
      <c r="R53" s="86">
        <f t="shared" si="18"/>
        <v>1150</v>
      </c>
      <c r="S53" s="86">
        <f t="shared" si="18"/>
        <v>1400</v>
      </c>
      <c r="T53" s="86">
        <f t="shared" si="18"/>
        <v>0</v>
      </c>
      <c r="U53" s="86">
        <f t="shared" si="18"/>
        <v>553.65</v>
      </c>
      <c r="V53" s="86">
        <f t="shared" si="18"/>
        <v>4596.92</v>
      </c>
      <c r="W53" s="86">
        <f t="shared" si="18"/>
        <v>0</v>
      </c>
      <c r="X53" s="86">
        <f t="shared" si="18"/>
        <v>6035.46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264192.37</v>
      </c>
      <c r="AC53" s="86">
        <f t="shared" si="18"/>
        <v>6293.08</v>
      </c>
      <c r="AD53" s="86">
        <f t="shared" si="18"/>
        <v>211375.27000000002</v>
      </c>
      <c r="AE53" s="86">
        <f t="shared" si="18"/>
        <v>326152.11</v>
      </c>
      <c r="AF53" s="86">
        <f t="shared" si="18"/>
        <v>10000</v>
      </c>
      <c r="AG53" s="86">
        <f t="shared" si="18"/>
        <v>286880.33999999997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3640</v>
      </c>
      <c r="AK53" s="86">
        <f t="shared" si="19"/>
        <v>28618</v>
      </c>
      <c r="AL53" s="86">
        <f t="shared" si="19"/>
        <v>0</v>
      </c>
      <c r="AM53" s="86">
        <f t="shared" si="19"/>
        <v>44741.67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13083.61</v>
      </c>
      <c r="AR53" s="86">
        <f t="shared" si="19"/>
        <v>0</v>
      </c>
      <c r="AS53" s="86">
        <f t="shared" si="19"/>
        <v>10217.96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12860.3</v>
      </c>
      <c r="AX53" s="86">
        <f t="shared" si="19"/>
        <v>0</v>
      </c>
      <c r="AY53" s="86">
        <f t="shared" si="19"/>
        <v>12805.369999999999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63126.869999999995</v>
      </c>
      <c r="BM53" s="86">
        <f t="shared" si="19"/>
        <v>0</v>
      </c>
      <c r="BN53" s="86">
        <f t="shared" si="19"/>
        <v>63126.87000000001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180770.65</v>
      </c>
      <c r="BS53" s="86">
        <f t="shared" si="19"/>
        <v>0</v>
      </c>
      <c r="BT53" s="86">
        <f t="shared" si="19"/>
        <v>177147.74</v>
      </c>
      <c r="BU53" s="86">
        <f>BU8</f>
        <v>0</v>
      </c>
      <c r="BV53" s="102">
        <f>BV8+BV20+BV28+BV35+BV42+BV46+BV51</f>
        <v>1399702.8099999998</v>
      </c>
      <c r="BW53" s="87">
        <f>BW20+BW28+BW35+BW42+BW46+BW51</f>
        <v>22293.08</v>
      </c>
      <c r="BX53" s="87">
        <f>BX20+BX28+BX35+BX42+BX46+BX51</f>
        <v>1340341.15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299570.18</v>
      </c>
      <c r="BW54" s="93"/>
      <c r="BX54" s="94">
        <f>IF((Spese_Rendiconto_2022!BX53-Entrate_Rendiconto_2022!E58)&lt;0,Entrate_Rendiconto_2022!E58-Spese_Rendiconto_2022!BX53,0)</f>
        <v>835996.2399999998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2023-05-09T06:40:34Z</dcterms:modified>
  <cp:category/>
  <cp:version/>
  <cp:contentType/>
  <cp:contentStatus/>
</cp:coreProperties>
</file>