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<sst xmlns="http://schemas.openxmlformats.org/spreadsheetml/2006/main" count="870" uniqueCount="149">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</sst>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39333</v>
      </c>
      <c r="E6" s="40"/>
    </row>
    <row r="7" spans="2:5" ht="14.25">
      <c r="B7" s="8"/>
      <c r="C7" s="5" t="s">
        <v>6</v>
      </c>
      <c r="D7" s="39">
        <v>144488.77</v>
      </c>
      <c r="E7" s="40"/>
    </row>
    <row r="8" spans="2:5" ht="15" thickBot="1">
      <c r="B8" s="9"/>
      <c r="C8" s="6" t="s">
        <v>7</v>
      </c>
      <c r="D8" s="41"/>
      <c r="E8" s="42">
        <v>523378.72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499104.94000000006</v>
      </c>
      <c r="E10" s="45">
        <v>500989.61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93617.63</v>
      </c>
      <c r="E14" s="45">
        <v>94402.07999999999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592722.5700000001</v>
      </c>
      <c r="E16" s="51">
        <f>E10+E11+E12+E13+E14+E15</f>
        <v>595391.69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73233.69</v>
      </c>
      <c r="E18" s="45">
        <v>85932.8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73233.69</v>
      </c>
      <c r="E23" s="51">
        <f>E18+E19+E20+E21+E22</f>
        <v>85932.8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115253.42999999998</v>
      </c>
      <c r="E25" s="45">
        <v>135850.46</v>
      </c>
    </row>
    <row r="26" spans="2:5" ht="14.25">
      <c r="B26" s="13">
        <v>30200</v>
      </c>
      <c r="C26" s="54" t="s">
        <v>28</v>
      </c>
      <c r="D26" s="39">
        <v>0</v>
      </c>
      <c r="E26" s="45">
        <v>0</v>
      </c>
    </row>
    <row r="27" spans="2:5" ht="14.25">
      <c r="B27" s="13">
        <v>30300</v>
      </c>
      <c r="C27" s="54" t="s">
        <v>29</v>
      </c>
      <c r="D27" s="39">
        <v>0.24</v>
      </c>
      <c r="E27" s="45">
        <v>0.24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16531.17</v>
      </c>
      <c r="E29" s="50">
        <v>21280.4</v>
      </c>
    </row>
    <row r="30" spans="2:5" ht="15" thickBot="1">
      <c r="B30" s="16">
        <v>30000</v>
      </c>
      <c r="C30" s="15" t="s">
        <v>32</v>
      </c>
      <c r="D30" s="48">
        <f>D25+D26+D27+D28+D29</f>
        <v>131784.83999999997</v>
      </c>
      <c r="E30" s="51">
        <f>E25+E26+E27+E28+E29</f>
        <v>157131.09999999998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260819.37</v>
      </c>
      <c r="E33" s="59">
        <v>217671.97</v>
      </c>
    </row>
    <row r="34" spans="2:5" ht="14.25">
      <c r="B34" s="13">
        <v>40300</v>
      </c>
      <c r="C34" s="54" t="s">
        <v>37</v>
      </c>
      <c r="D34" s="61">
        <v>49078.49</v>
      </c>
      <c r="E34" s="45">
        <v>25000</v>
      </c>
    </row>
    <row r="35" spans="2:5" ht="14.25">
      <c r="B35" s="13">
        <v>40400</v>
      </c>
      <c r="C35" s="54" t="s">
        <v>38</v>
      </c>
      <c r="D35" s="39">
        <v>1900</v>
      </c>
      <c r="E35" s="45">
        <v>0</v>
      </c>
    </row>
    <row r="36" spans="2:5" ht="14.25">
      <c r="B36" s="13">
        <v>40500</v>
      </c>
      <c r="C36" s="54" t="s">
        <v>39</v>
      </c>
      <c r="D36" s="49">
        <v>95500.09</v>
      </c>
      <c r="E36" s="50">
        <v>87530.74999999999</v>
      </c>
    </row>
    <row r="37" spans="2:5" ht="15" thickBot="1">
      <c r="B37" s="16">
        <v>40000</v>
      </c>
      <c r="C37" s="15" t="s">
        <v>40</v>
      </c>
      <c r="D37" s="48">
        <f>D32+D33+D34+D35+D36</f>
        <v>407297.94999999995</v>
      </c>
      <c r="E37" s="51">
        <f>E32+E33+E34+E35+E36</f>
        <v>330202.72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165316.17000000004</v>
      </c>
      <c r="E54" s="45">
        <v>155810.85000000003</v>
      </c>
    </row>
    <row r="55" spans="2:5" ht="14.25">
      <c r="B55" s="13">
        <v>90200</v>
      </c>
      <c r="C55" s="54" t="s">
        <v>62</v>
      </c>
      <c r="D55" s="61">
        <v>4846.99</v>
      </c>
      <c r="E55" s="62">
        <v>2076.64</v>
      </c>
    </row>
    <row r="56" spans="2:5" ht="15" thickBot="1">
      <c r="B56" s="16">
        <v>90000</v>
      </c>
      <c r="C56" s="15" t="s">
        <v>63</v>
      </c>
      <c r="D56" s="48">
        <f>D54+D55</f>
        <v>170163.16000000003</v>
      </c>
      <c r="E56" s="51">
        <f>E54+E55</f>
        <v>157887.49000000005</v>
      </c>
    </row>
    <row r="57" spans="2:5" ht="15" thickBot="1" thickTop="1">
      <c r="B57" s="109" t="s">
        <v>64</v>
      </c>
      <c r="C57" s="110"/>
      <c r="D57" s="52">
        <f>D16+D23+D30+D37+D43+D49+D52+D56</f>
        <v>1375202.21</v>
      </c>
      <c r="E57" s="55">
        <f>E16+E23+E30+E37+E43+E49+E52+E56</f>
        <v>1326545.8</v>
      </c>
    </row>
    <row r="58" spans="2:5" ht="15" thickBot="1" thickTop="1">
      <c r="B58" s="109" t="s">
        <v>65</v>
      </c>
      <c r="C58" s="110"/>
      <c r="D58" s="52">
        <f>D57+D5+D6+D7+D8</f>
        <v>1559023.98</v>
      </c>
      <c r="E58" s="55">
        <f>E57+E5+E6+E7+E8</f>
        <v>1849924.52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135449.53</v>
      </c>
      <c r="E10" s="89">
        <v>0</v>
      </c>
      <c r="F10" s="90">
        <v>139338.39</v>
      </c>
      <c r="G10" s="88"/>
      <c r="H10" s="89"/>
      <c r="I10" s="90"/>
      <c r="J10" s="97">
        <v>5065.0599999999995</v>
      </c>
      <c r="K10" s="89">
        <v>0</v>
      </c>
      <c r="L10" s="101">
        <v>3753.9200000000005</v>
      </c>
      <c r="M10" s="91">
        <v>28214.58</v>
      </c>
      <c r="N10" s="89">
        <v>0</v>
      </c>
      <c r="O10" s="90">
        <v>27442.18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35765.56</v>
      </c>
      <c r="AF10" s="89">
        <v>0</v>
      </c>
      <c r="AG10" s="90">
        <v>36370.299999999996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204494.72999999998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206904.79</v>
      </c>
    </row>
    <row r="11" spans="2:76" ht="14.25">
      <c r="B11" s="13">
        <v>102</v>
      </c>
      <c r="C11" s="25" t="s">
        <v>92</v>
      </c>
      <c r="D11" s="88">
        <v>9798.990000000002</v>
      </c>
      <c r="E11" s="89">
        <v>0</v>
      </c>
      <c r="F11" s="90">
        <v>11055.2</v>
      </c>
      <c r="G11" s="88"/>
      <c r="H11" s="89"/>
      <c r="I11" s="90"/>
      <c r="J11" s="97">
        <v>299.92</v>
      </c>
      <c r="K11" s="89">
        <v>0</v>
      </c>
      <c r="L11" s="101">
        <v>299.92</v>
      </c>
      <c r="M11" s="91">
        <v>2000</v>
      </c>
      <c r="N11" s="89">
        <v>0</v>
      </c>
      <c r="O11" s="90">
        <v>2000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1875.73</v>
      </c>
      <c r="AF11" s="89">
        <v>0</v>
      </c>
      <c r="AG11" s="90">
        <v>1875.73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13974.640000000001</v>
      </c>
      <c r="BW11" s="77">
        <f t="shared" si="1"/>
        <v>0</v>
      </c>
      <c r="BX11" s="79">
        <f t="shared" si="2"/>
        <v>15230.85</v>
      </c>
    </row>
    <row r="12" spans="2:76" ht="14.25">
      <c r="B12" s="13">
        <v>103</v>
      </c>
      <c r="C12" s="25" t="s">
        <v>93</v>
      </c>
      <c r="D12" s="88">
        <v>172271.88</v>
      </c>
      <c r="E12" s="89">
        <v>0</v>
      </c>
      <c r="F12" s="90">
        <v>152445.81999999998</v>
      </c>
      <c r="G12" s="88"/>
      <c r="H12" s="89"/>
      <c r="I12" s="90"/>
      <c r="J12" s="97">
        <v>1170.33</v>
      </c>
      <c r="K12" s="89">
        <v>0</v>
      </c>
      <c r="L12" s="101">
        <v>1810.5999999999997</v>
      </c>
      <c r="M12" s="91">
        <v>74894.81</v>
      </c>
      <c r="N12" s="89">
        <v>0</v>
      </c>
      <c r="O12" s="90">
        <v>71054.09000000001</v>
      </c>
      <c r="P12" s="91">
        <v>3600</v>
      </c>
      <c r="Q12" s="89">
        <v>0</v>
      </c>
      <c r="R12" s="90">
        <v>4798</v>
      </c>
      <c r="S12" s="91">
        <v>402.46999999999997</v>
      </c>
      <c r="T12" s="89">
        <v>0</v>
      </c>
      <c r="U12" s="90">
        <v>564.44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165347.26</v>
      </c>
      <c r="AC12" s="89">
        <v>0</v>
      </c>
      <c r="AD12" s="90">
        <v>190701.69999999995</v>
      </c>
      <c r="AE12" s="91">
        <v>71041.08999999998</v>
      </c>
      <c r="AF12" s="89">
        <v>0</v>
      </c>
      <c r="AG12" s="90">
        <v>88034.09999999999</v>
      </c>
      <c r="AH12" s="91"/>
      <c r="AI12" s="89"/>
      <c r="AJ12" s="90"/>
      <c r="AK12" s="91">
        <v>4482.53</v>
      </c>
      <c r="AL12" s="89">
        <v>0</v>
      </c>
      <c r="AM12" s="90">
        <v>4767.030000000001</v>
      </c>
      <c r="AN12" s="91"/>
      <c r="AO12" s="89"/>
      <c r="AP12" s="90"/>
      <c r="AQ12" s="91">
        <v>6827.37</v>
      </c>
      <c r="AR12" s="89">
        <v>0</v>
      </c>
      <c r="AS12" s="90">
        <v>6168.16</v>
      </c>
      <c r="AT12" s="91"/>
      <c r="AU12" s="89"/>
      <c r="AV12" s="90"/>
      <c r="AW12" s="91">
        <v>1445.07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501482.81</v>
      </c>
      <c r="BW12" s="77">
        <f t="shared" si="1"/>
        <v>0</v>
      </c>
      <c r="BX12" s="79">
        <f t="shared" si="2"/>
        <v>520343.93999999994</v>
      </c>
    </row>
    <row r="13" spans="2:76" ht="14.25">
      <c r="B13" s="13">
        <v>104</v>
      </c>
      <c r="C13" s="25" t="s">
        <v>19</v>
      </c>
      <c r="D13" s="88">
        <v>10477.369999999999</v>
      </c>
      <c r="E13" s="89">
        <v>0</v>
      </c>
      <c r="F13" s="90">
        <v>10581.849999999999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0</v>
      </c>
      <c r="N13" s="89">
        <v>0</v>
      </c>
      <c r="O13" s="90">
        <v>0</v>
      </c>
      <c r="P13" s="91">
        <v>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2314.92</v>
      </c>
      <c r="W13" s="89">
        <v>0</v>
      </c>
      <c r="X13" s="90">
        <v>3919.84</v>
      </c>
      <c r="Y13" s="91"/>
      <c r="Z13" s="89"/>
      <c r="AA13" s="90"/>
      <c r="AB13" s="91">
        <v>779.25</v>
      </c>
      <c r="AC13" s="89">
        <v>0</v>
      </c>
      <c r="AD13" s="90">
        <v>1326.75</v>
      </c>
      <c r="AE13" s="91"/>
      <c r="AF13" s="89"/>
      <c r="AG13" s="90"/>
      <c r="AH13" s="91">
        <v>10513</v>
      </c>
      <c r="AI13" s="89">
        <v>0</v>
      </c>
      <c r="AJ13" s="90">
        <v>2060</v>
      </c>
      <c r="AK13" s="91">
        <v>19617.02</v>
      </c>
      <c r="AL13" s="89">
        <v>0</v>
      </c>
      <c r="AM13" s="90">
        <v>2272.72</v>
      </c>
      <c r="AN13" s="91"/>
      <c r="AO13" s="89"/>
      <c r="AP13" s="90"/>
      <c r="AQ13" s="91">
        <v>43091</v>
      </c>
      <c r="AR13" s="89">
        <v>0</v>
      </c>
      <c r="AS13" s="90">
        <v>24150.780000000002</v>
      </c>
      <c r="AT13" s="91"/>
      <c r="AU13" s="89"/>
      <c r="AV13" s="90"/>
      <c r="AW13" s="97">
        <v>1607.44</v>
      </c>
      <c r="AX13" s="89">
        <v>0</v>
      </c>
      <c r="AY13" s="101">
        <v>1607.44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88400</v>
      </c>
      <c r="BW13" s="77">
        <f t="shared" si="1"/>
        <v>0</v>
      </c>
      <c r="BX13" s="79">
        <f t="shared" si="2"/>
        <v>45919.380000000005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19188.7</v>
      </c>
      <c r="BM16" s="89">
        <v>0</v>
      </c>
      <c r="BN16" s="90">
        <v>19188.7</v>
      </c>
      <c r="BO16" s="91"/>
      <c r="BP16" s="89"/>
      <c r="BQ16" s="90"/>
      <c r="BR16" s="97"/>
      <c r="BS16" s="89"/>
      <c r="BT16" s="101"/>
      <c r="BU16" s="76"/>
      <c r="BV16" s="85">
        <f t="shared" si="0"/>
        <v>19188.7</v>
      </c>
      <c r="BW16" s="77">
        <f t="shared" si="1"/>
        <v>0</v>
      </c>
      <c r="BX16" s="79">
        <f t="shared" si="2"/>
        <v>19188.7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4640.86</v>
      </c>
      <c r="E18" s="89">
        <v>0</v>
      </c>
      <c r="F18" s="90">
        <v>11157.68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4640.86</v>
      </c>
      <c r="BW18" s="77">
        <f t="shared" si="1"/>
        <v>0</v>
      </c>
      <c r="BX18" s="79">
        <f t="shared" si="2"/>
        <v>11157.68</v>
      </c>
    </row>
    <row r="19" spans="2:76" ht="14.25">
      <c r="B19" s="13">
        <v>110</v>
      </c>
      <c r="C19" s="25" t="s">
        <v>98</v>
      </c>
      <c r="D19" s="88">
        <v>18569.33</v>
      </c>
      <c r="E19" s="89">
        <v>0</v>
      </c>
      <c r="F19" s="90">
        <v>27153.009999999995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18569.33</v>
      </c>
      <c r="BW19" s="77">
        <f t="shared" si="1"/>
        <v>0</v>
      </c>
      <c r="BX19" s="79">
        <f t="shared" si="2"/>
        <v>27153.009999999995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351207.96</v>
      </c>
      <c r="E20" s="78">
        <f t="shared" si="3"/>
        <v>0</v>
      </c>
      <c r="F20" s="79">
        <f t="shared" si="3"/>
        <v>351731.95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6535.3099999999995</v>
      </c>
      <c r="K20" s="78">
        <f t="shared" si="3"/>
        <v>0</v>
      </c>
      <c r="L20" s="77">
        <f t="shared" si="3"/>
        <v>5864.4400000000005</v>
      </c>
      <c r="M20" s="98">
        <f t="shared" si="3"/>
        <v>105109.39</v>
      </c>
      <c r="N20" s="78">
        <f t="shared" si="3"/>
        <v>0</v>
      </c>
      <c r="O20" s="77">
        <f t="shared" si="3"/>
        <v>100496.27000000002</v>
      </c>
      <c r="P20" s="98">
        <f t="shared" si="3"/>
        <v>3600</v>
      </c>
      <c r="Q20" s="78">
        <f t="shared" si="3"/>
        <v>0</v>
      </c>
      <c r="R20" s="77">
        <f t="shared" si="3"/>
        <v>4798</v>
      </c>
      <c r="S20" s="98">
        <f t="shared" si="3"/>
        <v>402.46999999999997</v>
      </c>
      <c r="T20" s="78">
        <f t="shared" si="3"/>
        <v>0</v>
      </c>
      <c r="U20" s="77">
        <f t="shared" si="3"/>
        <v>564.44</v>
      </c>
      <c r="V20" s="98">
        <f t="shared" si="3"/>
        <v>2314.92</v>
      </c>
      <c r="W20" s="78">
        <f t="shared" si="3"/>
        <v>0</v>
      </c>
      <c r="X20" s="77">
        <f t="shared" si="3"/>
        <v>3919.84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166126.51</v>
      </c>
      <c r="AC20" s="78">
        <f t="shared" si="3"/>
        <v>0</v>
      </c>
      <c r="AD20" s="77">
        <f t="shared" si="3"/>
        <v>192028.44999999995</v>
      </c>
      <c r="AE20" s="98">
        <f t="shared" si="3"/>
        <v>108682.37999999998</v>
      </c>
      <c r="AF20" s="78">
        <f t="shared" si="3"/>
        <v>0</v>
      </c>
      <c r="AG20" s="77">
        <f t="shared" si="3"/>
        <v>126280.12999999999</v>
      </c>
      <c r="AH20" s="98">
        <f t="shared" si="3"/>
        <v>10513</v>
      </c>
      <c r="AI20" s="78">
        <f t="shared" si="3"/>
        <v>0</v>
      </c>
      <c r="AJ20" s="77">
        <f t="shared" si="3"/>
        <v>2060</v>
      </c>
      <c r="AK20" s="98">
        <f t="shared" si="3"/>
        <v>24099.55</v>
      </c>
      <c r="AL20" s="78">
        <f t="shared" si="3"/>
        <v>0</v>
      </c>
      <c r="AM20" s="77">
        <f t="shared" si="3"/>
        <v>7039.75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49918.37</v>
      </c>
      <c r="AR20" s="78">
        <f t="shared" si="3"/>
        <v>0</v>
      </c>
      <c r="AS20" s="77">
        <f t="shared" si="3"/>
        <v>30318.940000000002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3052.51</v>
      </c>
      <c r="AX20" s="78">
        <f t="shared" si="3"/>
        <v>0</v>
      </c>
      <c r="AY20" s="77">
        <f t="shared" si="3"/>
        <v>1607.44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19188.7</v>
      </c>
      <c r="BM20" s="78">
        <f t="shared" si="3"/>
        <v>0</v>
      </c>
      <c r="BN20" s="77">
        <f t="shared" si="3"/>
        <v>19188.7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850751.0699999998</v>
      </c>
      <c r="BW20" s="77">
        <f>BW10+BW11+BW12+BW13+BW14+BW15+BW16+BW17+BW18+BW19</f>
        <v>0</v>
      </c>
      <c r="BX20" s="95">
        <f>BX10+BX11+BX12+BX13+BX14+BX15+BX16+BX17+BX18+BX19</f>
        <v>845898.35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39333</v>
      </c>
      <c r="E24" s="89">
        <v>0</v>
      </c>
      <c r="F24" s="90">
        <v>8479.009999999998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47588.64</v>
      </c>
      <c r="AC24" s="89">
        <v>36306.09</v>
      </c>
      <c r="AD24" s="101">
        <v>22947.219999999998</v>
      </c>
      <c r="AE24" s="97">
        <v>162217.07</v>
      </c>
      <c r="AF24" s="89">
        <v>0</v>
      </c>
      <c r="AG24" s="101">
        <v>97196.31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4526.2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>
        <v>0</v>
      </c>
      <c r="AX24" s="89">
        <v>0</v>
      </c>
      <c r="AY24" s="101">
        <v>9244.619999999999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249138.71000000002</v>
      </c>
      <c r="BW24" s="77">
        <f t="shared" si="4"/>
        <v>36306.09</v>
      </c>
      <c r="BX24" s="79">
        <f t="shared" si="4"/>
        <v>142393.36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6900</v>
      </c>
      <c r="AC27" s="89">
        <v>0</v>
      </c>
      <c r="AD27" s="101">
        <v>6900</v>
      </c>
      <c r="AE27" s="97">
        <v>81984.71000000002</v>
      </c>
      <c r="AF27" s="89">
        <v>68015.29</v>
      </c>
      <c r="AG27" s="101">
        <v>18800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88884.71000000002</v>
      </c>
      <c r="BW27" s="77">
        <f t="shared" si="4"/>
        <v>68015.29</v>
      </c>
      <c r="BX27" s="79">
        <f t="shared" si="4"/>
        <v>25700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39333</v>
      </c>
      <c r="E28" s="78">
        <f t="shared" si="5"/>
        <v>0</v>
      </c>
      <c r="F28" s="79">
        <f t="shared" si="5"/>
        <v>8479.009999999998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54488.64</v>
      </c>
      <c r="AC28" s="78">
        <f t="shared" si="5"/>
        <v>36306.09</v>
      </c>
      <c r="AD28" s="77">
        <f t="shared" si="5"/>
        <v>29847.219999999998</v>
      </c>
      <c r="AE28" s="98">
        <f t="shared" si="5"/>
        <v>244201.78000000003</v>
      </c>
      <c r="AF28" s="78">
        <f t="shared" si="5"/>
        <v>68015.29</v>
      </c>
      <c r="AG28" s="77">
        <f t="shared" si="5"/>
        <v>115996.31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4526.2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9244.619999999999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338023.42000000004</v>
      </c>
      <c r="BW28" s="77">
        <f>BW23+BW24+BW25+BW26+BW27</f>
        <v>104321.37999999999</v>
      </c>
      <c r="BX28" s="95">
        <f>BX23+BX24+BX25+BX26+BX27</f>
        <v>168093.36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42624.08</v>
      </c>
      <c r="BM40" s="89">
        <v>0</v>
      </c>
      <c r="BN40" s="101">
        <v>42624.079999999994</v>
      </c>
      <c r="BO40" s="97"/>
      <c r="BP40" s="89"/>
      <c r="BQ40" s="101"/>
      <c r="BR40" s="97"/>
      <c r="BS40" s="89"/>
      <c r="BT40" s="101"/>
      <c r="BU40" s="76"/>
      <c r="BV40" s="85">
        <f t="shared" si="10"/>
        <v>42624.08</v>
      </c>
      <c r="BW40" s="77">
        <f t="shared" si="10"/>
        <v>0</v>
      </c>
      <c r="BX40" s="79">
        <f t="shared" si="10"/>
        <v>42624.079999999994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42624.08</v>
      </c>
      <c r="BM42" s="78">
        <f t="shared" si="12"/>
        <v>0</v>
      </c>
      <c r="BN42" s="77">
        <f t="shared" si="12"/>
        <v>42624.079999999994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42624.08</v>
      </c>
      <c r="BW42" s="77">
        <f>BW38+BW39+BW40+BW41</f>
        <v>0</v>
      </c>
      <c r="BX42" s="95">
        <f>BX38+BX39+BX40+BX41</f>
        <v>42624.079999999994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165316.16999999998</v>
      </c>
      <c r="BS49" s="89">
        <v>0</v>
      </c>
      <c r="BT49" s="101">
        <v>145475.02000000002</v>
      </c>
      <c r="BU49" s="76"/>
      <c r="BV49" s="85">
        <f aca="true" t="shared" si="15" ref="BV49:BX50">D49+G49+J49+M49+P49+S49+V49+Y49+AB49+AE49+AH49+AK49+AN49+AQ49+AT49+AW49+AZ49+BC49+BF49+BI49+BL49+BO49+BR49</f>
        <v>165316.16999999998</v>
      </c>
      <c r="BW49" s="77">
        <f t="shared" si="15"/>
        <v>0</v>
      </c>
      <c r="BX49" s="79">
        <f t="shared" si="15"/>
        <v>145475.02000000002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4846.99</v>
      </c>
      <c r="BS50" s="89">
        <v>0</v>
      </c>
      <c r="BT50" s="101">
        <v>6440.45</v>
      </c>
      <c r="BU50" s="76"/>
      <c r="BV50" s="85">
        <f t="shared" si="15"/>
        <v>4846.99</v>
      </c>
      <c r="BW50" s="77">
        <f t="shared" si="15"/>
        <v>0</v>
      </c>
      <c r="BX50" s="79">
        <f t="shared" si="15"/>
        <v>6440.45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170163.15999999997</v>
      </c>
      <c r="BS51" s="78">
        <f>BS49+BS50</f>
        <v>0</v>
      </c>
      <c r="BT51" s="77">
        <f>BT49+BT50</f>
        <v>151915.47000000003</v>
      </c>
      <c r="BU51" s="85"/>
      <c r="BV51" s="85">
        <f>BV49+BV50</f>
        <v>170163.15999999997</v>
      </c>
      <c r="BW51" s="77">
        <f>BW49+BW50</f>
        <v>0</v>
      </c>
      <c r="BX51" s="95">
        <f>BX49+BX50</f>
        <v>151915.47000000003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390540.96</v>
      </c>
      <c r="E53" s="86">
        <f t="shared" si="18"/>
        <v>0</v>
      </c>
      <c r="F53" s="86">
        <f t="shared" si="18"/>
        <v>360210.96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6535.3099999999995</v>
      </c>
      <c r="K53" s="86">
        <f t="shared" si="18"/>
        <v>0</v>
      </c>
      <c r="L53" s="86">
        <f t="shared" si="18"/>
        <v>5864.4400000000005</v>
      </c>
      <c r="M53" s="86">
        <f t="shared" si="18"/>
        <v>105109.39</v>
      </c>
      <c r="N53" s="86">
        <f t="shared" si="18"/>
        <v>0</v>
      </c>
      <c r="O53" s="86">
        <f t="shared" si="18"/>
        <v>100496.27000000002</v>
      </c>
      <c r="P53" s="86">
        <f t="shared" si="18"/>
        <v>3600</v>
      </c>
      <c r="Q53" s="86">
        <f t="shared" si="18"/>
        <v>0</v>
      </c>
      <c r="R53" s="86">
        <f t="shared" si="18"/>
        <v>4798</v>
      </c>
      <c r="S53" s="86">
        <f t="shared" si="18"/>
        <v>402.46999999999997</v>
      </c>
      <c r="T53" s="86">
        <f t="shared" si="18"/>
        <v>0</v>
      </c>
      <c r="U53" s="86">
        <f t="shared" si="18"/>
        <v>564.44</v>
      </c>
      <c r="V53" s="86">
        <f t="shared" si="18"/>
        <v>2314.92</v>
      </c>
      <c r="W53" s="86">
        <f t="shared" si="18"/>
        <v>0</v>
      </c>
      <c r="X53" s="86">
        <f t="shared" si="18"/>
        <v>3919.84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220615.15000000002</v>
      </c>
      <c r="AC53" s="86">
        <f t="shared" si="18"/>
        <v>36306.09</v>
      </c>
      <c r="AD53" s="86">
        <f t="shared" si="18"/>
        <v>221875.66999999995</v>
      </c>
      <c r="AE53" s="86">
        <f t="shared" si="18"/>
        <v>352884.16000000003</v>
      </c>
      <c r="AF53" s="86">
        <f t="shared" si="18"/>
        <v>68015.29</v>
      </c>
      <c r="AG53" s="86">
        <f t="shared" si="18"/>
        <v>242276.44</v>
      </c>
      <c r="AH53" s="86">
        <f t="shared" si="18"/>
        <v>10513</v>
      </c>
      <c r="AI53" s="86">
        <f t="shared" si="18"/>
        <v>0</v>
      </c>
      <c r="AJ53" s="86">
        <f aca="true" t="shared" si="19" ref="AJ53:BT53">AJ20+AJ28+AJ35+AJ42+AJ46+AJ51</f>
        <v>2060</v>
      </c>
      <c r="AK53" s="86">
        <f t="shared" si="19"/>
        <v>24099.55</v>
      </c>
      <c r="AL53" s="86">
        <f t="shared" si="19"/>
        <v>0</v>
      </c>
      <c r="AM53" s="86">
        <f t="shared" si="19"/>
        <v>11565.95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49918.37</v>
      </c>
      <c r="AR53" s="86">
        <f t="shared" si="19"/>
        <v>0</v>
      </c>
      <c r="AS53" s="86">
        <f t="shared" si="19"/>
        <v>30318.940000000002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3052.51</v>
      </c>
      <c r="AX53" s="86">
        <f t="shared" si="19"/>
        <v>0</v>
      </c>
      <c r="AY53" s="86">
        <f t="shared" si="19"/>
        <v>10852.06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61812.78</v>
      </c>
      <c r="BM53" s="86">
        <f t="shared" si="19"/>
        <v>0</v>
      </c>
      <c r="BN53" s="86">
        <f t="shared" si="19"/>
        <v>61812.78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170163.15999999997</v>
      </c>
      <c r="BS53" s="86">
        <f t="shared" si="19"/>
        <v>0</v>
      </c>
      <c r="BT53" s="86">
        <f t="shared" si="19"/>
        <v>151915.47000000003</v>
      </c>
      <c r="BU53" s="86">
        <f>BU8</f>
        <v>0</v>
      </c>
      <c r="BV53" s="102">
        <f>BV8+BV20+BV28+BV35+BV42+BV46+BV51</f>
        <v>1401561.7299999997</v>
      </c>
      <c r="BW53" s="87">
        <f>BW20+BW28+BW35+BW42+BW46+BW51</f>
        <v>104321.37999999999</v>
      </c>
      <c r="BX53" s="87">
        <f>BX20+BX28+BX35+BX42+BX46+BX51</f>
        <v>1208531.26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53140.87000000024</v>
      </c>
      <c r="BW54" s="93"/>
      <c r="BX54" s="94">
        <f>IF((Spese_Rendiconto_2021!BX53-Entrate_Rendiconto_2021!E58)&lt;0,Entrate_Rendiconto_2021!E58-Spese_Rendiconto_2021!BX53,0)</f>
        <v>641393.26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2022-04-26T07:49:28Z</dcterms:modified>
  <cp:category/>
  <cp:version/>
  <cp:contentType/>
  <cp:contentStatus/>
</cp:coreProperties>
</file>